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0" windowHeight="1185"/>
  </bookViews>
  <sheets>
    <sheet name="Rekapitulace stavby" sheetId="1" r:id="rId1"/>
    <sheet name="KOM - Oprava komunikace k..." sheetId="2" r:id="rId2"/>
    <sheet name="Pokyny pro vyplnění" sheetId="3" r:id="rId3"/>
  </sheets>
  <definedNames>
    <definedName name="_xlnm._FilterDatabase" localSheetId="1" hidden="1">'KOM - Oprava komunikace k...'!$C$86:$K$86</definedName>
    <definedName name="_xlnm.Print_Titles" localSheetId="1">'KOM - Oprava komunikace k...'!$86:$86</definedName>
    <definedName name="_xlnm.Print_Titles" localSheetId="0">'Rekapitulace stavby'!$49:$49</definedName>
    <definedName name="_xlnm.Print_Area" localSheetId="1">'KOM - Oprava komunikace k...'!$C$4:$J$36,'KOM - Oprava komunikace k...'!$C$42:$J$68,'KOM - Oprava komunikace k...'!$C$74:$K$149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calcId="125725" fullCalcOnLoad="1"/>
</workbook>
</file>

<file path=xl/calcChain.xml><?xml version="1.0" encoding="utf-8"?>
<calcChain xmlns="http://schemas.openxmlformats.org/spreadsheetml/2006/main">
  <c r="L41" i="1"/>
  <c r="L42"/>
  <c r="L44"/>
  <c r="AM44"/>
  <c r="L46"/>
  <c r="AM46"/>
  <c r="L47"/>
  <c r="AS51"/>
  <c r="AX52"/>
  <c r="AY52"/>
  <c r="E7" i="2"/>
  <c r="E45" s="1"/>
  <c r="J12"/>
  <c r="J81" s="1"/>
  <c r="J14"/>
  <c r="E15"/>
  <c r="F51" s="1"/>
  <c r="J15"/>
  <c r="J17"/>
  <c r="E18"/>
  <c r="F84" s="1"/>
  <c r="J18"/>
  <c r="J20"/>
  <c r="E21"/>
  <c r="J51" s="1"/>
  <c r="J21"/>
  <c r="E47"/>
  <c r="F49"/>
  <c r="J49"/>
  <c r="F52"/>
  <c r="E79"/>
  <c r="F81"/>
  <c r="R89"/>
  <c r="R88"/>
  <c r="R87"/>
  <c r="J90"/>
  <c r="P90"/>
  <c r="P89"/>
  <c r="R90"/>
  <c r="T90"/>
  <c r="BE90"/>
  <c r="BF90"/>
  <c r="J31"/>
  <c r="AW52" i="1"/>
  <c r="BG90" i="2"/>
  <c r="F32"/>
  <c r="BB52" i="1"/>
  <c r="BB51" s="1"/>
  <c r="BH90" i="2"/>
  <c r="F33"/>
  <c r="BC52" i="1"/>
  <c r="BC51"/>
  <c r="AY51" s="1"/>
  <c r="BI90" i="2"/>
  <c r="BK90"/>
  <c r="BK89"/>
  <c r="J91"/>
  <c r="P91"/>
  <c r="R91"/>
  <c r="T91"/>
  <c r="T89"/>
  <c r="BE91"/>
  <c r="BF91"/>
  <c r="BG91"/>
  <c r="BH91"/>
  <c r="BI91"/>
  <c r="BK91"/>
  <c r="J92"/>
  <c r="P92"/>
  <c r="R92"/>
  <c r="T92"/>
  <c r="BE92"/>
  <c r="BF92"/>
  <c r="BG92"/>
  <c r="BH92"/>
  <c r="BI92"/>
  <c r="BK92"/>
  <c r="J93"/>
  <c r="P93"/>
  <c r="R93"/>
  <c r="T93"/>
  <c r="BE93"/>
  <c r="BF93"/>
  <c r="BG93"/>
  <c r="BH93"/>
  <c r="BI93"/>
  <c r="BK93"/>
  <c r="J94"/>
  <c r="P94"/>
  <c r="R94"/>
  <c r="T94"/>
  <c r="BE94"/>
  <c r="BF94"/>
  <c r="BG94"/>
  <c r="BH94"/>
  <c r="BI94"/>
  <c r="BK94"/>
  <c r="J95"/>
  <c r="P95"/>
  <c r="R95"/>
  <c r="T95"/>
  <c r="BE95"/>
  <c r="BF95"/>
  <c r="BG95"/>
  <c r="BH95"/>
  <c r="BI95"/>
  <c r="BK95"/>
  <c r="J96"/>
  <c r="P96"/>
  <c r="R96"/>
  <c r="T96"/>
  <c r="BE96"/>
  <c r="BF96"/>
  <c r="BG96"/>
  <c r="BH96"/>
  <c r="BI96"/>
  <c r="BK96"/>
  <c r="J97"/>
  <c r="P97"/>
  <c r="R97"/>
  <c r="T97"/>
  <c r="BE97"/>
  <c r="BF97"/>
  <c r="BG97"/>
  <c r="BH97"/>
  <c r="BI97"/>
  <c r="BK97"/>
  <c r="J98"/>
  <c r="P98"/>
  <c r="R98"/>
  <c r="T98"/>
  <c r="BE98"/>
  <c r="BF98"/>
  <c r="BG98"/>
  <c r="BH98"/>
  <c r="BI98"/>
  <c r="BK98"/>
  <c r="J99"/>
  <c r="P99"/>
  <c r="R99"/>
  <c r="T99"/>
  <c r="BE99"/>
  <c r="BF99"/>
  <c r="BG99"/>
  <c r="BH99"/>
  <c r="BI99"/>
  <c r="BK99"/>
  <c r="J100"/>
  <c r="P100"/>
  <c r="R100"/>
  <c r="T100"/>
  <c r="BE100"/>
  <c r="BF100"/>
  <c r="BG100"/>
  <c r="BH100"/>
  <c r="BI100"/>
  <c r="BK100"/>
  <c r="J101"/>
  <c r="P101"/>
  <c r="R101"/>
  <c r="T101"/>
  <c r="BE101"/>
  <c r="BF101"/>
  <c r="BG101"/>
  <c r="BH101"/>
  <c r="BI101"/>
  <c r="BK101"/>
  <c r="J102"/>
  <c r="P102"/>
  <c r="R102"/>
  <c r="T102"/>
  <c r="BE102"/>
  <c r="BF102"/>
  <c r="BG102"/>
  <c r="BH102"/>
  <c r="BI102"/>
  <c r="BK102"/>
  <c r="J103"/>
  <c r="P103"/>
  <c r="R103"/>
  <c r="T103"/>
  <c r="BE103"/>
  <c r="BF103"/>
  <c r="BG103"/>
  <c r="BH103"/>
  <c r="BI103"/>
  <c r="BK103"/>
  <c r="J104"/>
  <c r="P104"/>
  <c r="R104"/>
  <c r="T104"/>
  <c r="BE104"/>
  <c r="BF104"/>
  <c r="BG104"/>
  <c r="BH104"/>
  <c r="BI104"/>
  <c r="BK104"/>
  <c r="J105"/>
  <c r="P105"/>
  <c r="R105"/>
  <c r="T105"/>
  <c r="BE105"/>
  <c r="BF105"/>
  <c r="BG105"/>
  <c r="BH105"/>
  <c r="BI105"/>
  <c r="BK105"/>
  <c r="J106"/>
  <c r="P106"/>
  <c r="R106"/>
  <c r="T106"/>
  <c r="BE106"/>
  <c r="BF106"/>
  <c r="BG106"/>
  <c r="BH106"/>
  <c r="BI106"/>
  <c r="BK106"/>
  <c r="J107"/>
  <c r="P107"/>
  <c r="R107"/>
  <c r="T107"/>
  <c r="BE107"/>
  <c r="BF107"/>
  <c r="BG107"/>
  <c r="BH107"/>
  <c r="BI107"/>
  <c r="BK107"/>
  <c r="P108"/>
  <c r="J109"/>
  <c r="P109"/>
  <c r="R109"/>
  <c r="T109"/>
  <c r="BE109"/>
  <c r="BF109"/>
  <c r="BG109"/>
  <c r="BH109"/>
  <c r="BI109"/>
  <c r="F34"/>
  <c r="BD52" i="1"/>
  <c r="BD51"/>
  <c r="W30" s="1"/>
  <c r="BK109" i="2"/>
  <c r="BK108"/>
  <c r="J108"/>
  <c r="J59"/>
  <c r="J110"/>
  <c r="P110"/>
  <c r="R110"/>
  <c r="R108"/>
  <c r="T110"/>
  <c r="T108"/>
  <c r="BE110"/>
  <c r="BF110"/>
  <c r="BG110"/>
  <c r="BH110"/>
  <c r="BI110"/>
  <c r="BK110"/>
  <c r="J112"/>
  <c r="P112"/>
  <c r="R112"/>
  <c r="T112"/>
  <c r="T111"/>
  <c r="BE112"/>
  <c r="BF112"/>
  <c r="BG112"/>
  <c r="BH112"/>
  <c r="BI112"/>
  <c r="BK112"/>
  <c r="J113"/>
  <c r="P113"/>
  <c r="P111"/>
  <c r="R113"/>
  <c r="R111"/>
  <c r="T113"/>
  <c r="BE113"/>
  <c r="BF113"/>
  <c r="BG113"/>
  <c r="BH113"/>
  <c r="BI113"/>
  <c r="BK113"/>
  <c r="BK111"/>
  <c r="J111"/>
  <c r="J60"/>
  <c r="J114"/>
  <c r="P114"/>
  <c r="R114"/>
  <c r="T114"/>
  <c r="BE114"/>
  <c r="BF114"/>
  <c r="BG114"/>
  <c r="BH114"/>
  <c r="BI114"/>
  <c r="BK114"/>
  <c r="J115"/>
  <c r="P115"/>
  <c r="R115"/>
  <c r="T115"/>
  <c r="BE115"/>
  <c r="BF115"/>
  <c r="BG115"/>
  <c r="BH115"/>
  <c r="BI115"/>
  <c r="BK115"/>
  <c r="J116"/>
  <c r="P116"/>
  <c r="R116"/>
  <c r="T116"/>
  <c r="BE116"/>
  <c r="BF116"/>
  <c r="BG116"/>
  <c r="BH116"/>
  <c r="BI116"/>
  <c r="BK116"/>
  <c r="J117"/>
  <c r="P117"/>
  <c r="R117"/>
  <c r="T117"/>
  <c r="BE117"/>
  <c r="BF117"/>
  <c r="BG117"/>
  <c r="BH117"/>
  <c r="BI117"/>
  <c r="BK117"/>
  <c r="J118"/>
  <c r="P118"/>
  <c r="R118"/>
  <c r="T118"/>
  <c r="BE118"/>
  <c r="BF118"/>
  <c r="BG118"/>
  <c r="BH118"/>
  <c r="BI118"/>
  <c r="BK118"/>
  <c r="J119"/>
  <c r="P119"/>
  <c r="R119"/>
  <c r="T119"/>
  <c r="BE119"/>
  <c r="BF119"/>
  <c r="BG119"/>
  <c r="BH119"/>
  <c r="BI119"/>
  <c r="BK119"/>
  <c r="J120"/>
  <c r="P120"/>
  <c r="R120"/>
  <c r="T120"/>
  <c r="BE120"/>
  <c r="BF120"/>
  <c r="BG120"/>
  <c r="BH120"/>
  <c r="BI120"/>
  <c r="BK120"/>
  <c r="J121"/>
  <c r="P121"/>
  <c r="R121"/>
  <c r="T121"/>
  <c r="BE121"/>
  <c r="BF121"/>
  <c r="BG121"/>
  <c r="BH121"/>
  <c r="BI121"/>
  <c r="BK121"/>
  <c r="J122"/>
  <c r="P122"/>
  <c r="R122"/>
  <c r="T122"/>
  <c r="BE122"/>
  <c r="BF122"/>
  <c r="BG122"/>
  <c r="BH122"/>
  <c r="BI122"/>
  <c r="BK122"/>
  <c r="J123"/>
  <c r="P123"/>
  <c r="R123"/>
  <c r="T123"/>
  <c r="BE123"/>
  <c r="BF123"/>
  <c r="BG123"/>
  <c r="BH123"/>
  <c r="BI123"/>
  <c r="BK123"/>
  <c r="J124"/>
  <c r="P124"/>
  <c r="R124"/>
  <c r="T124"/>
  <c r="BE124"/>
  <c r="BF124"/>
  <c r="BG124"/>
  <c r="BH124"/>
  <c r="BI124"/>
  <c r="BK124"/>
  <c r="J125"/>
  <c r="P125"/>
  <c r="R125"/>
  <c r="T125"/>
  <c r="BE125"/>
  <c r="BF125"/>
  <c r="BG125"/>
  <c r="BH125"/>
  <c r="BI125"/>
  <c r="BK125"/>
  <c r="J126"/>
  <c r="P126"/>
  <c r="R126"/>
  <c r="T126"/>
  <c r="BE126"/>
  <c r="BF126"/>
  <c r="BG126"/>
  <c r="BH126"/>
  <c r="BI126"/>
  <c r="BK126"/>
  <c r="P127"/>
  <c r="J128"/>
  <c r="P128"/>
  <c r="R128"/>
  <c r="T128"/>
  <c r="BE128"/>
  <c r="BF128"/>
  <c r="BG128"/>
  <c r="BH128"/>
  <c r="BI128"/>
  <c r="BK128"/>
  <c r="BK127"/>
  <c r="J127"/>
  <c r="J61"/>
  <c r="J129"/>
  <c r="BE129"/>
  <c r="P129"/>
  <c r="R129"/>
  <c r="R127"/>
  <c r="T129"/>
  <c r="T127"/>
  <c r="BF129"/>
  <c r="BG129"/>
  <c r="BH129"/>
  <c r="BI129"/>
  <c r="BK129"/>
  <c r="J130"/>
  <c r="P130"/>
  <c r="R130"/>
  <c r="T130"/>
  <c r="BE130"/>
  <c r="BF130"/>
  <c r="BG130"/>
  <c r="BH130"/>
  <c r="BI130"/>
  <c r="BK130"/>
  <c r="J131"/>
  <c r="P131"/>
  <c r="R131"/>
  <c r="T131"/>
  <c r="BE131"/>
  <c r="BF131"/>
  <c r="BG131"/>
  <c r="BH131"/>
  <c r="BI131"/>
  <c r="BK131"/>
  <c r="J132"/>
  <c r="P132"/>
  <c r="R132"/>
  <c r="T132"/>
  <c r="BE132"/>
  <c r="BF132"/>
  <c r="BG132"/>
  <c r="BH132"/>
  <c r="BI132"/>
  <c r="BK132"/>
  <c r="J133"/>
  <c r="P133"/>
  <c r="R133"/>
  <c r="T133"/>
  <c r="BE133"/>
  <c r="BF133"/>
  <c r="BG133"/>
  <c r="BH133"/>
  <c r="BI133"/>
  <c r="BK133"/>
  <c r="J134"/>
  <c r="P134"/>
  <c r="R134"/>
  <c r="T134"/>
  <c r="BE134"/>
  <c r="BF134"/>
  <c r="BG134"/>
  <c r="BH134"/>
  <c r="BI134"/>
  <c r="BK134"/>
  <c r="J135"/>
  <c r="BE135"/>
  <c r="P135"/>
  <c r="R135"/>
  <c r="T135"/>
  <c r="BF135"/>
  <c r="BG135"/>
  <c r="BH135"/>
  <c r="BI135"/>
  <c r="BK135"/>
  <c r="J136"/>
  <c r="P136"/>
  <c r="R136"/>
  <c r="T136"/>
  <c r="BE136"/>
  <c r="BF136"/>
  <c r="BG136"/>
  <c r="BH136"/>
  <c r="BI136"/>
  <c r="BK136"/>
  <c r="J137"/>
  <c r="P137"/>
  <c r="R137"/>
  <c r="T137"/>
  <c r="BE137"/>
  <c r="BF137"/>
  <c r="BG137"/>
  <c r="BH137"/>
  <c r="BI137"/>
  <c r="BK137"/>
  <c r="J138"/>
  <c r="P138"/>
  <c r="R138"/>
  <c r="T138"/>
  <c r="BE138"/>
  <c r="BF138"/>
  <c r="BG138"/>
  <c r="BH138"/>
  <c r="BI138"/>
  <c r="BK138"/>
  <c r="R139"/>
  <c r="T139"/>
  <c r="J140"/>
  <c r="P140"/>
  <c r="P139"/>
  <c r="R140"/>
  <c r="T140"/>
  <c r="BE140"/>
  <c r="BF140"/>
  <c r="BG140"/>
  <c r="BH140"/>
  <c r="BI140"/>
  <c r="BK140"/>
  <c r="BK139"/>
  <c r="J139"/>
  <c r="J62"/>
  <c r="R142"/>
  <c r="R141"/>
  <c r="T142"/>
  <c r="J143"/>
  <c r="P143"/>
  <c r="P142"/>
  <c r="P141"/>
  <c r="R143"/>
  <c r="T143"/>
  <c r="BE143"/>
  <c r="BF143"/>
  <c r="BG143"/>
  <c r="BH143"/>
  <c r="BI143"/>
  <c r="BK143"/>
  <c r="BK142"/>
  <c r="P144"/>
  <c r="T144"/>
  <c r="BK144"/>
  <c r="J144"/>
  <c r="J65"/>
  <c r="J145"/>
  <c r="P145"/>
  <c r="R145"/>
  <c r="R144"/>
  <c r="T145"/>
  <c r="BE145"/>
  <c r="BF145"/>
  <c r="BG145"/>
  <c r="BH145"/>
  <c r="BI145"/>
  <c r="BK145"/>
  <c r="P146"/>
  <c r="R146"/>
  <c r="BK146"/>
  <c r="J146"/>
  <c r="J66"/>
  <c r="J147"/>
  <c r="P147"/>
  <c r="R147"/>
  <c r="T147"/>
  <c r="T146"/>
  <c r="BE147"/>
  <c r="BF147"/>
  <c r="BG147"/>
  <c r="BH147"/>
  <c r="BI147"/>
  <c r="BK147"/>
  <c r="P148"/>
  <c r="R148"/>
  <c r="T148"/>
  <c r="J149"/>
  <c r="P149"/>
  <c r="R149"/>
  <c r="T149"/>
  <c r="BE149"/>
  <c r="BF149"/>
  <c r="BG149"/>
  <c r="BH149"/>
  <c r="BI149"/>
  <c r="BK149"/>
  <c r="BK148"/>
  <c r="J148"/>
  <c r="J67"/>
  <c r="J142"/>
  <c r="J64"/>
  <c r="BK141"/>
  <c r="J141"/>
  <c r="J63"/>
  <c r="W29" i="1"/>
  <c r="J89" i="2"/>
  <c r="J58"/>
  <c r="BK88"/>
  <c r="F30"/>
  <c r="AZ52" i="1"/>
  <c r="AZ51"/>
  <c r="AV51" s="1"/>
  <c r="J30" i="2"/>
  <c r="AV52" i="1"/>
  <c r="AT52" s="1"/>
  <c r="T141" i="2"/>
  <c r="T88"/>
  <c r="P88"/>
  <c r="P87"/>
  <c r="AU52" i="1"/>
  <c r="AU51" s="1"/>
  <c r="F31" i="2"/>
  <c r="BA52" i="1"/>
  <c r="BA51"/>
  <c r="AW51" s="1"/>
  <c r="AK27" s="1"/>
  <c r="J88" i="2"/>
  <c r="J57"/>
  <c r="BK87"/>
  <c r="J87"/>
  <c r="T87"/>
  <c r="J27"/>
  <c r="J56"/>
  <c r="AG52" i="1"/>
  <c r="AN52" s="1"/>
  <c r="J36" i="2"/>
  <c r="W26" i="1"/>
  <c r="E77" i="2"/>
  <c r="AK26" i="1" l="1"/>
  <c r="AT51"/>
  <c r="W28"/>
  <c r="AX51"/>
  <c r="F83" i="2"/>
  <c r="W27" i="1"/>
  <c r="AG51"/>
  <c r="J83" i="2"/>
  <c r="AN51" i="1" l="1"/>
  <c r="AK23"/>
  <c r="AK32" s="1"/>
</calcChain>
</file>

<file path=xl/sharedStrings.xml><?xml version="1.0" encoding="utf-8"?>
<sst xmlns="http://schemas.openxmlformats.org/spreadsheetml/2006/main" count="1533" uniqueCount="524">
  <si>
    <t>Export VZ</t>
  </si>
  <si>
    <t>List obsahuje:</t>
  </si>
  <si>
    <t>3.0</t>
  </si>
  <si>
    <t>ZAMOK</t>
  </si>
  <si>
    <t>False</t>
  </si>
  <si>
    <t>{b068aea6-dc19-40e0-b581-0e6f67a63e3b}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</si>
  <si>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</si>
  <si>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</si>
  <si>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</si>
  <si>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</si>
  <si>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</si>
  <si>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</si>
  <si>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</si>
  <si>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</si>
  <si>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STRAZ03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</si>
  <si>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</si>
  <si>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</si>
  <si>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Stráž nad Ohří - oprava komunikace ke sportovnímu areálu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</si>
  <si>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</si>
  <si>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</si>
  <si>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</si>
  <si>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</si>
  <si>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</si>
  <si>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</si>
  <si>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</si>
  <si>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</si>
  <si>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11.5.2017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</si>
  <si>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</si>
  <si>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</si>
  <si>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</si>
  <si>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</si>
  <si>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</si>
  <si>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</si>
  <si>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</si>
  <si>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</si>
  <si>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</si>
  <si>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</si>
  <si>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</si>
  <si>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</si>
  <si>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</si>
  <si>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</si>
  <si>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</si>
  <si>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</si>
  <si>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</si>
  <si>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</si>
  <si>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</si>
  <si>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</si>
  <si>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</si>
  <si>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</si>
  <si>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</si>
  <si>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</si>
  <si>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</si>
  <si>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</si>
  <si>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</si>
  <si>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</si>
  <si>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</si>
  <si>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</si>
  <si>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</si>
  <si>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</si>
  <si>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</si>
  <si>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</si>
  <si>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</si>
  <si>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</si>
  <si>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</si>
  <si>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</si>
  <si>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</si>
  <si>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</si>
  <si>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</si>
  <si>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</si>
  <si>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</si>
  <si>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</si>
  <si>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</si>
  <si>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</si>
  <si>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</si>
  <si>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</si>
  <si>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</t>
  </si>
  <si>
    <t>Oprava komunikace ke sportovnímu areálu,parkoviště,chodník</t>
  </si>
  <si>
    <t>STA</t>
  </si>
  <si>
    <t>{07738f9c-aceb-4418-9026-bdebf34d2619}</t>
  </si>
  <si>
    <t>2</t>
  </si>
  <si>
    <t>Zpět na list:</t>
  </si>
  <si>
    <t>KRYCÍ LIST SOUPISU</t>
  </si>
  <si>
    <t>Objekt:</t>
  </si>
  <si>
    <t>KOM - Oprava komunikace ke sportovnímu areálu,parkoviště,chodník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</si>
  <si>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</si>
  <si>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</si>
  <si>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</si>
  <si>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</si>
  <si>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</si>
  <si>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</si>
  <si>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</si>
  <si>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</si>
  <si>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</si>
  <si>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</si>
  <si>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</si>
  <si>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</si>
  <si>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</si>
  <si>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</si>
  <si>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</si>
  <si>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</si>
  <si>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</si>
  <si>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</si>
  <si>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</si>
  <si>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</si>
  <si>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</si>
  <si>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</si>
  <si>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</si>
  <si>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</si>
  <si>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</si>
  <si>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</si>
  <si>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</si>
  <si>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</si>
  <si>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</si>
  <si>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</si>
  <si>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</si>
  <si>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</si>
  <si>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</si>
  <si>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</si>
  <si>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</si>
  <si>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</si>
  <si>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</si>
  <si>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</si>
  <si>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2016 02</t>
  </si>
  <si>
    <t>4</t>
  </si>
  <si>
    <t>1773767124</t>
  </si>
  <si>
    <t>122201109</t>
  </si>
  <si>
    <t>Příplatek za lepivost u odkopávek v hornině tř. 1 až 3</t>
  </si>
  <si>
    <t>1420736328</t>
  </si>
  <si>
    <t>3</t>
  </si>
  <si>
    <t>130001101</t>
  </si>
  <si>
    <t>Příplatek za ztížení vykopávky</t>
  </si>
  <si>
    <t>1248151399</t>
  </si>
  <si>
    <t>131201201</t>
  </si>
  <si>
    <t>Hloubení jam zapažených v hornině tř. 3 objemu do 100 m3</t>
  </si>
  <si>
    <t>1212268093</t>
  </si>
  <si>
    <t>5</t>
  </si>
  <si>
    <t>131201209</t>
  </si>
  <si>
    <t>Příplatek za lepivost u hloubení jam zapažených v hornině tř. 3</t>
  </si>
  <si>
    <t>-511627239</t>
  </si>
  <si>
    <t>6</t>
  </si>
  <si>
    <t>132201101</t>
  </si>
  <si>
    <t>Hloubení rýh š do 600 mm v hornině tř. 3 objemu do 100 m3</t>
  </si>
  <si>
    <t>1840855135</t>
  </si>
  <si>
    <t>7</t>
  </si>
  <si>
    <t>132201109</t>
  </si>
  <si>
    <t>Příplatek za lepivost k hloubení rýh š do 600 mm v hornině tř. 3</t>
  </si>
  <si>
    <t>482778447</t>
  </si>
  <si>
    <t>8</t>
  </si>
  <si>
    <t>151101201</t>
  </si>
  <si>
    <t>Zřízení příložného pažení stěn výkopu hl do 4 m</t>
  </si>
  <si>
    <t>m2</t>
  </si>
  <si>
    <t>-163924750</t>
  </si>
  <si>
    <t>9</t>
  </si>
  <si>
    <t>151101211</t>
  </si>
  <si>
    <t>Odstranění příložného pažení stěn hl do 4 m</t>
  </si>
  <si>
    <t>1042957480</t>
  </si>
  <si>
    <t>151101301</t>
  </si>
  <si>
    <t>Zřízení rozepření stěn při pažení příložném hl do 4 m</t>
  </si>
  <si>
    <t>-243644658</t>
  </si>
  <si>
    <t>11</t>
  </si>
  <si>
    <t>151101311</t>
  </si>
  <si>
    <t>Odstranění rozepření stěn při pažení příložném hl do 4 m</t>
  </si>
  <si>
    <t>537597593</t>
  </si>
  <si>
    <t>12</t>
  </si>
  <si>
    <t>161101101</t>
  </si>
  <si>
    <t>Svislé přemístění výkopku z horniny tř. 1 až 4 hl výkopu do 2,5 m</t>
  </si>
  <si>
    <t>-36708506</t>
  </si>
  <si>
    <t>13</t>
  </si>
  <si>
    <t>162701105</t>
  </si>
  <si>
    <t>Vodorovné přemístění do 10000 m výkopku/sypaniny z horniny tř. 1 až 4</t>
  </si>
  <si>
    <t>-693127934</t>
  </si>
  <si>
    <t>14</t>
  </si>
  <si>
    <t>171201201</t>
  </si>
  <si>
    <t>Uložení sypaniny na skládky</t>
  </si>
  <si>
    <t>1661825001</t>
  </si>
  <si>
    <t>171201211</t>
  </si>
  <si>
    <t>Poplatek za uložení odpadu ze sypaniny na skládce (skládkovné)</t>
  </si>
  <si>
    <t>t</t>
  </si>
  <si>
    <t>-1705520350</t>
  </si>
  <si>
    <t>16</t>
  </si>
  <si>
    <t>174101101</t>
  </si>
  <si>
    <t>Zásyp jam, šachet rýh nebo kolem objektů sypaninou se zhutněním</t>
  </si>
  <si>
    <t>-1824092831</t>
  </si>
  <si>
    <t>17</t>
  </si>
  <si>
    <t>M</t>
  </si>
  <si>
    <t>583439330</t>
  </si>
  <si>
    <t>kamenivo drcené hrubé</t>
  </si>
  <si>
    <t>-686044702</t>
  </si>
  <si>
    <t>18</t>
  </si>
  <si>
    <t>181102302</t>
  </si>
  <si>
    <t>Úprava pláně v zářezech se zhutněním</t>
  </si>
  <si>
    <t>825895604</t>
  </si>
  <si>
    <t>Zakládání</t>
  </si>
  <si>
    <t>19</t>
  </si>
  <si>
    <t>211531111</t>
  </si>
  <si>
    <t>Výplň odvodňovacích žeber nebo trativodů kamenivem hrubým drceným frakce 16 až 63 mm</t>
  </si>
  <si>
    <t>399350199</t>
  </si>
  <si>
    <t>20</t>
  </si>
  <si>
    <t>212752311</t>
  </si>
  <si>
    <t>Trativod z drenážních trubek plastových tuhých DN 100 mm včetně lože otevřený výkop</t>
  </si>
  <si>
    <t>m</t>
  </si>
  <si>
    <t>1048919833</t>
  </si>
  <si>
    <t>Komunikace pozemní</t>
  </si>
  <si>
    <t>564261114</t>
  </si>
  <si>
    <t>Podklad nebo podsyp ze štěrkopísku ŠP tl 230 mm</t>
  </si>
  <si>
    <t>-1024379779</t>
  </si>
  <si>
    <t>22</t>
  </si>
  <si>
    <t>564752111</t>
  </si>
  <si>
    <t>Podklad z vibrovaného štěrku VŠ tl 150 mm</t>
  </si>
  <si>
    <t>-1426126333</t>
  </si>
  <si>
    <t>23</t>
  </si>
  <si>
    <t>564851111</t>
  </si>
  <si>
    <t>Podklad ze štěrkodrtě ŠD tl 150 mm</t>
  </si>
  <si>
    <t>80698128</t>
  </si>
  <si>
    <t>24</t>
  </si>
  <si>
    <t>564861111</t>
  </si>
  <si>
    <t>Podklad ze štěrkodrtě ŠD tl 200 mm</t>
  </si>
  <si>
    <t>702315160</t>
  </si>
  <si>
    <t>25</t>
  </si>
  <si>
    <t>565135111</t>
  </si>
  <si>
    <t>Asfaltový beton vrstva podkladní ACP 16 (obalované kamenivo OKS) tl 50 mm š do 3 m</t>
  </si>
  <si>
    <t>-1777380475</t>
  </si>
  <si>
    <t>26</t>
  </si>
  <si>
    <t>56955111R</t>
  </si>
  <si>
    <t>Zpevnění krajnic prohozenou zeminou tl 500 mm</t>
  </si>
  <si>
    <t>R-položka</t>
  </si>
  <si>
    <t>-1181737377</t>
  </si>
  <si>
    <t>27</t>
  </si>
  <si>
    <t>5721311R</t>
  </si>
  <si>
    <t xml:space="preserve">Vysprávka ložné spáry živičnou směsí </t>
  </si>
  <si>
    <t>-1372316637</t>
  </si>
  <si>
    <t>28</t>
  </si>
  <si>
    <t>573231111</t>
  </si>
  <si>
    <t>Postřik živičný spojovací ze silniční emulze v množství do 0,7 kg/m2</t>
  </si>
  <si>
    <t>1005145352</t>
  </si>
  <si>
    <t>29</t>
  </si>
  <si>
    <t>577134111</t>
  </si>
  <si>
    <t>Asfaltový beton vrstva obrusná ACO 11 (ABS) tř. I tl 40 mm š do 3 m z nemodifikovaného asfaltu</t>
  </si>
  <si>
    <t>-1249794005</t>
  </si>
  <si>
    <t>30</t>
  </si>
  <si>
    <t>596211111</t>
  </si>
  <si>
    <t>Kladení zámkové dlažby komunikací pro pěší tl 60 mm skupiny A pl do 100 m2</t>
  </si>
  <si>
    <t>-136440275</t>
  </si>
  <si>
    <t>31</t>
  </si>
  <si>
    <t>592451940</t>
  </si>
  <si>
    <t>dlažba zámková tl.6 cm šedá</t>
  </si>
  <si>
    <t>-897809526</t>
  </si>
  <si>
    <t>32</t>
  </si>
  <si>
    <t>596212212</t>
  </si>
  <si>
    <t>Kladení zámkové dlažby pozemních komunikací tl 80 mm skupiny A pl do 300 m2</t>
  </si>
  <si>
    <t>718341379</t>
  </si>
  <si>
    <t>33</t>
  </si>
  <si>
    <t>596212214</t>
  </si>
  <si>
    <t>Příplatek za kombinaci dvou barev u betonových dlažeb pozemních komunikací tl 80 mm skupiny A</t>
  </si>
  <si>
    <t>-1057967584</t>
  </si>
  <si>
    <t>34</t>
  </si>
  <si>
    <t>592451920</t>
  </si>
  <si>
    <t>dlažba zámková tl.8 cm šedá</t>
  </si>
  <si>
    <t>1087886981</t>
  </si>
  <si>
    <t>35</t>
  </si>
  <si>
    <t>592451890</t>
  </si>
  <si>
    <t>dlažba zámková tl.8 cm barevná</t>
  </si>
  <si>
    <t>-1003275995</t>
  </si>
  <si>
    <t>Ostatní konstrukce a práce, bourání</t>
  </si>
  <si>
    <t>36</t>
  </si>
  <si>
    <t>914111111</t>
  </si>
  <si>
    <t>Montáž svislé dopravní značky do velikosti 1 m2 objímkami na sloupek nebo konzolu</t>
  </si>
  <si>
    <t>kus</t>
  </si>
  <si>
    <t>-181258483</t>
  </si>
  <si>
    <t>37</t>
  </si>
  <si>
    <t>404442570</t>
  </si>
  <si>
    <t>značka svislá reflexní AL- NK 500 x 700 mm (IP 11, IP12)</t>
  </si>
  <si>
    <t>-1611156811</t>
  </si>
  <si>
    <t>38</t>
  </si>
  <si>
    <t>404442310</t>
  </si>
  <si>
    <t>značka svislá reflexní AL- NK 500 x 500 mm (E1)</t>
  </si>
  <si>
    <t>646528873</t>
  </si>
  <si>
    <t>39</t>
  </si>
  <si>
    <t>914511111</t>
  </si>
  <si>
    <t>Montáž sloupku dopravních značek délky do 3,5 m s betonovým základem</t>
  </si>
  <si>
    <t>443947737</t>
  </si>
  <si>
    <t>40</t>
  </si>
  <si>
    <t>404452250</t>
  </si>
  <si>
    <t>sloupek Zn 60 - 350</t>
  </si>
  <si>
    <t>1016630700</t>
  </si>
  <si>
    <t>41</t>
  </si>
  <si>
    <t>916131213</t>
  </si>
  <si>
    <t>Osazení silničního obrubníku betonového stojatého s boční opěrou do lože z betonu prostého</t>
  </si>
  <si>
    <t>1814333662</t>
  </si>
  <si>
    <t>42</t>
  </si>
  <si>
    <t>592174890</t>
  </si>
  <si>
    <t>obrubník betonový  100x10x25 cm</t>
  </si>
  <si>
    <t>1004019113</t>
  </si>
  <si>
    <t>43</t>
  </si>
  <si>
    <t>592174960</t>
  </si>
  <si>
    <t>obrubník betonový silniční 100x15x25 cm</t>
  </si>
  <si>
    <t>1368887405</t>
  </si>
  <si>
    <t>44</t>
  </si>
  <si>
    <t>916231213</t>
  </si>
  <si>
    <t>Osazení chodníkového obrubníku betonového stojatého s boční opěrou do lože z betonu prostého</t>
  </si>
  <si>
    <t>-1631660551</t>
  </si>
  <si>
    <t>45</t>
  </si>
  <si>
    <t>592174100</t>
  </si>
  <si>
    <t>obrubník betonový chodníkový ABO 100/10/25 II nat 100x10x25 cm</t>
  </si>
  <si>
    <t>832291519</t>
  </si>
  <si>
    <t>46</t>
  </si>
  <si>
    <t>938908411</t>
  </si>
  <si>
    <t>Čištění povrchu podkladu</t>
  </si>
  <si>
    <t>-1978788000</t>
  </si>
  <si>
    <t>998</t>
  </si>
  <si>
    <t>Přesun hmot</t>
  </si>
  <si>
    <t>47</t>
  </si>
  <si>
    <t>998225111</t>
  </si>
  <si>
    <t>Přesun hmot pro pozemní komunikace s krytem z kamene, monolitickým betonovým nebo živičným</t>
  </si>
  <si>
    <t>-2003400566</t>
  </si>
  <si>
    <t>VRN</t>
  </si>
  <si>
    <t>Vedlejší rozpočtové náklady</t>
  </si>
  <si>
    <t>VRN1</t>
  </si>
  <si>
    <t>Průzkumné, geodetické a projektové práce</t>
  </si>
  <si>
    <t>48</t>
  </si>
  <si>
    <t>010001000</t>
  </si>
  <si>
    <t>Geodetické práce</t>
  </si>
  <si>
    <t>Kč</t>
  </si>
  <si>
    <t>1024</t>
  </si>
  <si>
    <t>-799531853</t>
  </si>
  <si>
    <t>VRN3</t>
  </si>
  <si>
    <t>Zařízení staveniště</t>
  </si>
  <si>
    <t>49</t>
  </si>
  <si>
    <t>030001000</t>
  </si>
  <si>
    <t>-674888824</t>
  </si>
  <si>
    <t>VRN7</t>
  </si>
  <si>
    <t>Provozní vlivy</t>
  </si>
  <si>
    <t>50</t>
  </si>
  <si>
    <t>070001000</t>
  </si>
  <si>
    <t>kpl</t>
  </si>
  <si>
    <t>620187051</t>
  </si>
  <si>
    <t>VRN9</t>
  </si>
  <si>
    <t>Ostatní náklady</t>
  </si>
  <si>
    <t>51</t>
  </si>
  <si>
    <t>090001000</t>
  </si>
  <si>
    <t>Ostatní náklady zhotovitele - předávací protokoly, dokumentace pro kolaudaci</t>
  </si>
  <si>
    <t>845791560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</si>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</sst>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72" formatCode="#,##0.00%"/>
    <numFmt numFmtId="173" formatCode="dd\.mm\.yyyy"/>
    <numFmt numFmtId="174" formatCode="#,##0.00000"/>
    <numFmt numFmtId="175" formatCode="#,##0.000"/>
  </numFmts>
  <fonts count="42">
    <font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8"/>
      <name val="Trebuchet MS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8"/>
      <color rgb="FF96969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/>
      <right style="dotted">
        <color rgb="FF969696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/>
      <right style="thin">
        <color rgb="FF000000"/>
      </right>
      <top style="dotted">
        <color rgb="FF969696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3" fillId="0" borderId="0" applyAlignment="0">
      <alignment vertical="top" wrapText="1"/>
      <protection locked="0"/>
    </xf>
  </cellStyleXfs>
  <cellXfs count="325">
    <xf numFmtId="0" fontId="1" fillId="0" borderId="0" xfId="0" applyFont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/>
    <xf numFmtId="0" fontId="25" fillId="3" borderId="0" xfId="0" applyFont="1" applyFill="1" applyAlignment="1">
      <alignment horizontal="left" vertical="center"/>
    </xf>
    <xf numFmtId="0" fontId="1" fillId="3" borderId="0" xfId="0" applyFont="1" applyFill="1"/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13" xfId="0" applyFont="1" applyBorder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/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29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74" fontId="30" fillId="0" borderId="0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33" fillId="0" borderId="30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174" fontId="33" fillId="0" borderId="31" xfId="0" applyNumberFormat="1" applyFont="1" applyBorder="1" applyAlignment="1">
      <alignment vertical="center"/>
    </xf>
    <xf numFmtId="4" fontId="33" fillId="0" borderId="3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4" fontId="21" fillId="0" borderId="0" xfId="0" applyNumberFormat="1" applyFont="1" applyBorder="1" applyAlignment="1">
      <alignment vertical="center"/>
    </xf>
    <xf numFmtId="172" fontId="21" fillId="0" borderId="0" xfId="0" applyNumberFormat="1" applyFont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vertical="center"/>
      <protection locked="0"/>
    </xf>
    <xf numFmtId="4" fontId="3" fillId="5" borderId="17" xfId="0" applyNumberFormat="1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 applyProtection="1">
      <alignment vertical="center"/>
      <protection locked="0"/>
    </xf>
    <xf numFmtId="4" fontId="22" fillId="0" borderId="31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 applyProtection="1">
      <alignment vertical="center"/>
      <protection locked="0"/>
    </xf>
    <xf numFmtId="4" fontId="23" fillId="0" borderId="31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5" fillId="5" borderId="26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>
      <alignment horizontal="center" vertical="center" wrapText="1"/>
    </xf>
    <xf numFmtId="4" fontId="29" fillId="0" borderId="0" xfId="0" applyNumberFormat="1" applyFont="1" applyAlignment="1"/>
    <xf numFmtId="174" fontId="36" fillId="0" borderId="21" xfId="0" applyNumberFormat="1" applyFont="1" applyBorder="1" applyAlignment="1"/>
    <xf numFmtId="174" fontId="36" fillId="0" borderId="22" xfId="0" applyNumberFormat="1" applyFont="1" applyBorder="1" applyAlignment="1"/>
    <xf numFmtId="4" fontId="10" fillId="0" borderId="0" xfId="0" applyNumberFormat="1" applyFont="1" applyAlignment="1">
      <alignment vertical="center"/>
    </xf>
    <xf numFmtId="0" fontId="24" fillId="0" borderId="12" xfId="0" applyFont="1" applyBorder="1" applyAlignment="1"/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 applyProtection="1">
      <protection locked="0"/>
    </xf>
    <xf numFmtId="4" fontId="22" fillId="0" borderId="0" xfId="0" applyNumberFormat="1" applyFont="1" applyAlignment="1"/>
    <xf numFmtId="0" fontId="24" fillId="0" borderId="29" xfId="0" applyFont="1" applyBorder="1" applyAlignment="1"/>
    <xf numFmtId="0" fontId="24" fillId="0" borderId="0" xfId="0" applyFont="1" applyBorder="1" applyAlignment="1"/>
    <xf numFmtId="174" fontId="24" fillId="0" borderId="0" xfId="0" applyNumberFormat="1" applyFont="1" applyBorder="1" applyAlignment="1"/>
    <xf numFmtId="174" fontId="24" fillId="0" borderId="23" xfId="0" applyNumberFormat="1" applyFont="1" applyBorder="1" applyAlignment="1"/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Border="1" applyAlignment="1"/>
    <xf numFmtId="0" fontId="1" fillId="0" borderId="12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center" vertical="center" wrapText="1"/>
    </xf>
    <xf numFmtId="175" fontId="1" fillId="0" borderId="35" xfId="0" applyNumberFormat="1" applyFont="1" applyBorder="1" applyAlignment="1" applyProtection="1">
      <alignment vertical="center"/>
    </xf>
    <xf numFmtId="4" fontId="1" fillId="2" borderId="35" xfId="0" applyNumberFormat="1" applyFont="1" applyFill="1" applyBorder="1" applyAlignment="1" applyProtection="1">
      <alignment vertical="center"/>
      <protection locked="0"/>
    </xf>
    <xf numFmtId="4" fontId="1" fillId="0" borderId="35" xfId="0" applyNumberFormat="1" applyFont="1" applyBorder="1" applyAlignment="1" applyProtection="1">
      <alignment vertical="center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74" fontId="21" fillId="0" borderId="0" xfId="0" applyNumberFormat="1" applyFont="1" applyBorder="1" applyAlignment="1">
      <alignment vertical="center"/>
    </xf>
    <xf numFmtId="174" fontId="21" fillId="0" borderId="23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7" fillId="0" borderId="35" xfId="0" applyFont="1" applyBorder="1" applyAlignment="1" applyProtection="1">
      <alignment horizontal="center" vertical="center"/>
    </xf>
    <xf numFmtId="49" fontId="37" fillId="0" borderId="35" xfId="0" applyNumberFormat="1" applyFont="1" applyBorder="1" applyAlignment="1" applyProtection="1">
      <alignment horizontal="left" vertical="center" wrapText="1"/>
    </xf>
    <xf numFmtId="0" fontId="37" fillId="0" borderId="35" xfId="0" applyFont="1" applyBorder="1" applyAlignment="1" applyProtection="1">
      <alignment horizontal="left" vertical="center" wrapText="1"/>
    </xf>
    <xf numFmtId="0" fontId="37" fillId="0" borderId="35" xfId="0" applyFont="1" applyBorder="1" applyAlignment="1" applyProtection="1">
      <alignment horizontal="center" vertical="center" wrapText="1"/>
    </xf>
    <xf numFmtId="175" fontId="37" fillId="0" borderId="35" xfId="0" applyNumberFormat="1" applyFont="1" applyBorder="1" applyAlignment="1" applyProtection="1">
      <alignment vertical="center"/>
    </xf>
    <xf numFmtId="4" fontId="37" fillId="2" borderId="35" xfId="0" applyNumberFormat="1" applyFont="1" applyFill="1" applyBorder="1" applyAlignment="1" applyProtection="1">
      <alignment vertical="center"/>
      <protection locked="0"/>
    </xf>
    <xf numFmtId="4" fontId="37" fillId="0" borderId="35" xfId="0" applyNumberFormat="1" applyFont="1" applyBorder="1" applyAlignment="1" applyProtection="1">
      <alignment vertical="center"/>
    </xf>
    <xf numFmtId="0" fontId="37" fillId="0" borderId="12" xfId="0" applyFont="1" applyBorder="1" applyAlignment="1">
      <alignment vertical="center"/>
    </xf>
    <xf numFmtId="0" fontId="37" fillId="2" borderId="3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174" fontId="21" fillId="0" borderId="31" xfId="0" applyNumberFormat="1" applyFont="1" applyBorder="1" applyAlignment="1">
      <alignment vertical="center"/>
    </xf>
    <xf numFmtId="174" fontId="21" fillId="0" borderId="32" xfId="0" applyNumberFormat="1" applyFont="1" applyBorder="1" applyAlignment="1">
      <alignment vertical="center"/>
    </xf>
    <xf numFmtId="0" fontId="1" fillId="0" borderId="0" xfId="0" applyFont="1" applyAlignment="1"/>
    <xf numFmtId="0" fontId="20" fillId="3" borderId="0" xfId="1" applyFill="1"/>
    <xf numFmtId="0" fontId="38" fillId="0" borderId="0" xfId="1" applyFont="1" applyAlignment="1">
      <alignment horizontal="center" vertical="center"/>
    </xf>
    <xf numFmtId="0" fontId="39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40" fillId="3" borderId="0" xfId="1" applyFont="1" applyFill="1" applyAlignment="1">
      <alignment vertical="center"/>
    </xf>
    <xf numFmtId="0" fontId="2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39" fillId="3" borderId="0" xfId="0" applyFont="1" applyFill="1" applyAlignment="1" applyProtection="1">
      <alignment horizontal="left" vertical="center"/>
    </xf>
    <xf numFmtId="0" fontId="40" fillId="3" borderId="0" xfId="1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13" fillId="0" borderId="0" xfId="2" applyAlignment="1">
      <alignment vertical="top"/>
      <protection locked="0"/>
    </xf>
    <xf numFmtId="0" fontId="11" fillId="0" borderId="1" xfId="2" applyFont="1" applyBorder="1" applyAlignment="1">
      <alignment vertical="center" wrapText="1"/>
      <protection locked="0"/>
    </xf>
    <xf numFmtId="0" fontId="11" fillId="0" borderId="2" xfId="2" applyFont="1" applyBorder="1" applyAlignment="1">
      <alignment vertical="center" wrapText="1"/>
      <protection locked="0"/>
    </xf>
    <xf numFmtId="0" fontId="11" fillId="0" borderId="3" xfId="2" applyFont="1" applyBorder="1" applyAlignment="1">
      <alignment vertical="center" wrapText="1"/>
      <protection locked="0"/>
    </xf>
    <xf numFmtId="0" fontId="11" fillId="0" borderId="4" xfId="2" applyFont="1" applyBorder="1" applyAlignment="1">
      <alignment horizontal="center" vertical="center" wrapText="1"/>
      <protection locked="0"/>
    </xf>
    <xf numFmtId="0" fontId="11" fillId="0" borderId="5" xfId="2" applyFont="1" applyBorder="1" applyAlignment="1">
      <alignment horizontal="center" vertical="center" wrapText="1"/>
      <protection locked="0"/>
    </xf>
    <xf numFmtId="0" fontId="13" fillId="0" borderId="0" xfId="2" applyAlignment="1">
      <alignment horizontal="center" vertical="center"/>
      <protection locked="0"/>
    </xf>
    <xf numFmtId="0" fontId="11" fillId="0" borderId="4" xfId="2" applyFont="1" applyBorder="1" applyAlignment="1">
      <alignment vertical="center" wrapText="1"/>
      <protection locked="0"/>
    </xf>
    <xf numFmtId="0" fontId="11" fillId="0" borderId="5" xfId="2" applyFont="1" applyBorder="1" applyAlignment="1">
      <alignment vertical="center" wrapText="1"/>
      <protection locked="0"/>
    </xf>
    <xf numFmtId="0" fontId="15" fillId="0" borderId="0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left" vertical="center" wrapText="1"/>
      <protection locked="0"/>
    </xf>
    <xf numFmtId="0" fontId="16" fillId="0" borderId="4" xfId="2" applyFont="1" applyBorder="1" applyAlignment="1">
      <alignment vertical="center" wrapText="1"/>
      <protection locked="0"/>
    </xf>
    <xf numFmtId="0" fontId="16" fillId="0" borderId="0" xfId="2" applyFont="1" applyBorder="1" applyAlignment="1">
      <alignment vertical="center" wrapText="1"/>
      <protection locked="0"/>
    </xf>
    <xf numFmtId="0" fontId="16" fillId="0" borderId="0" xfId="2" applyFont="1" applyBorder="1" applyAlignment="1">
      <alignment vertical="center"/>
      <protection locked="0"/>
    </xf>
    <xf numFmtId="0" fontId="16" fillId="0" borderId="0" xfId="2" applyFont="1" applyBorder="1" applyAlignment="1">
      <alignment horizontal="left" vertical="center"/>
      <protection locked="0"/>
    </xf>
    <xf numFmtId="49" fontId="16" fillId="0" borderId="0" xfId="2" applyNumberFormat="1" applyFont="1" applyBorder="1" applyAlignment="1">
      <alignment vertical="center" wrapText="1"/>
      <protection locked="0"/>
    </xf>
    <xf numFmtId="0" fontId="11" fillId="0" borderId="6" xfId="2" applyFont="1" applyBorder="1" applyAlignment="1">
      <alignment vertical="center" wrapText="1"/>
      <protection locked="0"/>
    </xf>
    <xf numFmtId="0" fontId="12" fillId="0" borderId="7" xfId="2" applyFont="1" applyBorder="1" applyAlignment="1">
      <alignment vertical="center" wrapText="1"/>
      <protection locked="0"/>
    </xf>
    <xf numFmtId="0" fontId="11" fillId="0" borderId="8" xfId="2" applyFont="1" applyBorder="1" applyAlignment="1">
      <alignment vertical="center" wrapText="1"/>
      <protection locked="0"/>
    </xf>
    <xf numFmtId="0" fontId="11" fillId="0" borderId="0" xfId="2" applyFont="1" applyBorder="1" applyAlignment="1">
      <alignment vertical="top"/>
      <protection locked="0"/>
    </xf>
    <xf numFmtId="0" fontId="11" fillId="0" borderId="0" xfId="2" applyFont="1" applyAlignment="1">
      <alignment vertical="top"/>
      <protection locked="0"/>
    </xf>
    <xf numFmtId="0" fontId="11" fillId="0" borderId="1" xfId="2" applyFont="1" applyBorder="1" applyAlignment="1">
      <alignment horizontal="left" vertical="center"/>
      <protection locked="0"/>
    </xf>
    <xf numFmtId="0" fontId="11" fillId="0" borderId="2" xfId="2" applyFont="1" applyBorder="1" applyAlignment="1">
      <alignment horizontal="left" vertical="center"/>
      <protection locked="0"/>
    </xf>
    <xf numFmtId="0" fontId="11" fillId="0" borderId="3" xfId="2" applyFont="1" applyBorder="1" applyAlignment="1">
      <alignment horizontal="left" vertical="center"/>
      <protection locked="0"/>
    </xf>
    <xf numFmtId="0" fontId="11" fillId="0" borderId="4" xfId="2" applyFont="1" applyBorder="1" applyAlignment="1">
      <alignment horizontal="left" vertical="center"/>
      <protection locked="0"/>
    </xf>
    <xf numFmtId="0" fontId="11" fillId="0" borderId="5" xfId="2" applyFont="1" applyBorder="1" applyAlignment="1">
      <alignment horizontal="left" vertical="center"/>
      <protection locked="0"/>
    </xf>
    <xf numFmtId="0" fontId="15" fillId="0" borderId="0" xfId="2" applyFont="1" applyBorder="1" applyAlignment="1">
      <alignment horizontal="left" vertical="center"/>
      <protection locked="0"/>
    </xf>
    <xf numFmtId="0" fontId="19" fillId="0" borderId="0" xfId="2" applyFont="1" applyAlignment="1">
      <alignment horizontal="left" vertical="center"/>
      <protection locked="0"/>
    </xf>
    <xf numFmtId="0" fontId="15" fillId="0" borderId="7" xfId="2" applyFont="1" applyBorder="1" applyAlignment="1">
      <alignment horizontal="left" vertical="center"/>
      <protection locked="0"/>
    </xf>
    <xf numFmtId="0" fontId="15" fillId="0" borderId="7" xfId="2" applyFont="1" applyBorder="1" applyAlignment="1">
      <alignment horizontal="center" vertical="center"/>
      <protection locked="0"/>
    </xf>
    <xf numFmtId="0" fontId="19" fillId="0" borderId="7" xfId="2" applyFont="1" applyBorder="1" applyAlignment="1">
      <alignment horizontal="left" vertical="center"/>
      <protection locked="0"/>
    </xf>
    <xf numFmtId="0" fontId="18" fillId="0" borderId="0" xfId="2" applyFont="1" applyBorder="1" applyAlignment="1">
      <alignment horizontal="left" vertical="center"/>
      <protection locked="0"/>
    </xf>
    <xf numFmtId="0" fontId="16" fillId="0" borderId="0" xfId="2" applyFont="1" applyAlignment="1">
      <alignment horizontal="left" vertical="center"/>
      <protection locked="0"/>
    </xf>
    <xf numFmtId="0" fontId="16" fillId="0" borderId="0" xfId="2" applyFont="1" applyBorder="1" applyAlignment="1">
      <alignment horizontal="center" vertical="center"/>
      <protection locked="0"/>
    </xf>
    <xf numFmtId="0" fontId="16" fillId="0" borderId="4" xfId="2" applyFont="1" applyBorder="1" applyAlignment="1">
      <alignment horizontal="left" vertical="center"/>
      <protection locked="0"/>
    </xf>
    <xf numFmtId="0" fontId="16" fillId="0" borderId="0" xfId="2" applyFont="1" applyFill="1" applyBorder="1" applyAlignment="1">
      <alignment horizontal="left" vertical="center"/>
      <protection locked="0"/>
    </xf>
    <xf numFmtId="0" fontId="16" fillId="0" borderId="0" xfId="2" applyFont="1" applyFill="1" applyBorder="1" applyAlignment="1">
      <alignment horizontal="center" vertical="center"/>
      <protection locked="0"/>
    </xf>
    <xf numFmtId="0" fontId="11" fillId="0" borderId="6" xfId="2" applyFont="1" applyBorder="1" applyAlignment="1">
      <alignment horizontal="left" vertical="center"/>
      <protection locked="0"/>
    </xf>
    <xf numFmtId="0" fontId="12" fillId="0" borderId="7" xfId="2" applyFont="1" applyBorder="1" applyAlignment="1">
      <alignment horizontal="left" vertical="center"/>
      <protection locked="0"/>
    </xf>
    <xf numFmtId="0" fontId="11" fillId="0" borderId="8" xfId="2" applyFont="1" applyBorder="1" applyAlignment="1">
      <alignment horizontal="left" vertical="center"/>
      <protection locked="0"/>
    </xf>
    <xf numFmtId="0" fontId="11" fillId="0" borderId="0" xfId="2" applyFont="1" applyBorder="1" applyAlignment="1">
      <alignment horizontal="left" vertical="center"/>
      <protection locked="0"/>
    </xf>
    <xf numFmtId="0" fontId="12" fillId="0" borderId="0" xfId="2" applyFont="1" applyBorder="1" applyAlignment="1">
      <alignment horizontal="left" vertical="center"/>
      <protection locked="0"/>
    </xf>
    <xf numFmtId="0" fontId="19" fillId="0" borderId="0" xfId="2" applyFont="1" applyBorder="1" applyAlignment="1">
      <alignment horizontal="left" vertical="center"/>
      <protection locked="0"/>
    </xf>
    <xf numFmtId="0" fontId="16" fillId="0" borderId="7" xfId="2" applyFont="1" applyBorder="1" applyAlignment="1">
      <alignment horizontal="left" vertical="center"/>
      <protection locked="0"/>
    </xf>
    <xf numFmtId="0" fontId="11" fillId="0" borderId="0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center" vertical="center" wrapText="1"/>
      <protection locked="0"/>
    </xf>
    <xf numFmtId="0" fontId="11" fillId="0" borderId="1" xfId="2" applyFont="1" applyBorder="1" applyAlignment="1">
      <alignment horizontal="left" vertical="center" wrapText="1"/>
      <protection locked="0"/>
    </xf>
    <xf numFmtId="0" fontId="11" fillId="0" borderId="2" xfId="2" applyFont="1" applyBorder="1" applyAlignment="1">
      <alignment horizontal="left" vertical="center" wrapText="1"/>
      <protection locked="0"/>
    </xf>
    <xf numFmtId="0" fontId="11" fillId="0" borderId="3" xfId="2" applyFont="1" applyBorder="1" applyAlignment="1">
      <alignment horizontal="left" vertical="center" wrapText="1"/>
      <protection locked="0"/>
    </xf>
    <xf numFmtId="0" fontId="11" fillId="0" borderId="4" xfId="2" applyFont="1" applyBorder="1" applyAlignment="1">
      <alignment horizontal="left" vertical="center" wrapText="1"/>
      <protection locked="0"/>
    </xf>
    <xf numFmtId="0" fontId="11" fillId="0" borderId="5" xfId="2" applyFont="1" applyBorder="1" applyAlignment="1">
      <alignment horizontal="left" vertical="center" wrapText="1"/>
      <protection locked="0"/>
    </xf>
    <xf numFmtId="0" fontId="19" fillId="0" borderId="4" xfId="2" applyFont="1" applyBorder="1" applyAlignment="1">
      <alignment horizontal="left" vertical="center" wrapText="1"/>
      <protection locked="0"/>
    </xf>
    <xf numFmtId="0" fontId="19" fillId="0" borderId="5" xfId="2" applyFont="1" applyBorder="1" applyAlignment="1">
      <alignment horizontal="left" vertical="center" wrapText="1"/>
      <protection locked="0"/>
    </xf>
    <xf numFmtId="0" fontId="16" fillId="0" borderId="4" xfId="2" applyFont="1" applyBorder="1" applyAlignment="1">
      <alignment horizontal="left" vertical="center" wrapText="1"/>
      <protection locked="0"/>
    </xf>
    <xf numFmtId="0" fontId="16" fillId="0" borderId="5" xfId="2" applyFont="1" applyBorder="1" applyAlignment="1">
      <alignment horizontal="left" vertical="center" wrapText="1"/>
      <protection locked="0"/>
    </xf>
    <xf numFmtId="0" fontId="16" fillId="0" borderId="5" xfId="2" applyFont="1" applyBorder="1" applyAlignment="1">
      <alignment horizontal="left" vertical="center"/>
      <protection locked="0"/>
    </xf>
    <xf numFmtId="0" fontId="16" fillId="0" borderId="6" xfId="2" applyFont="1" applyBorder="1" applyAlignment="1">
      <alignment horizontal="left" vertical="center" wrapText="1"/>
      <protection locked="0"/>
    </xf>
    <xf numFmtId="0" fontId="16" fillId="0" borderId="7" xfId="2" applyFont="1" applyBorder="1" applyAlignment="1">
      <alignment horizontal="left" vertical="center" wrapText="1"/>
      <protection locked="0"/>
    </xf>
    <xf numFmtId="0" fontId="16" fillId="0" borderId="8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left" vertical="top"/>
      <protection locked="0"/>
    </xf>
    <xf numFmtId="0" fontId="16" fillId="0" borderId="0" xfId="2" applyFont="1" applyBorder="1" applyAlignment="1">
      <alignment horizontal="center" vertical="top"/>
      <protection locked="0"/>
    </xf>
    <xf numFmtId="0" fontId="16" fillId="0" borderId="6" xfId="2" applyFont="1" applyBorder="1" applyAlignment="1">
      <alignment horizontal="left" vertical="center"/>
      <protection locked="0"/>
    </xf>
    <xf numFmtId="0" fontId="16" fillId="0" borderId="8" xfId="2" applyFont="1" applyBorder="1" applyAlignment="1">
      <alignment horizontal="left" vertical="center"/>
      <protection locked="0"/>
    </xf>
    <xf numFmtId="0" fontId="19" fillId="0" borderId="0" xfId="2" applyFont="1" applyAlignment="1">
      <alignment vertical="center"/>
      <protection locked="0"/>
    </xf>
    <xf numFmtId="0" fontId="15" fillId="0" borderId="0" xfId="2" applyFont="1" applyBorder="1" applyAlignment="1">
      <alignment vertical="center"/>
      <protection locked="0"/>
    </xf>
    <xf numFmtId="0" fontId="19" fillId="0" borderId="7" xfId="2" applyFont="1" applyBorder="1" applyAlignment="1">
      <alignment vertical="center"/>
      <protection locked="0"/>
    </xf>
    <xf numFmtId="0" fontId="15" fillId="0" borderId="7" xfId="2" applyFont="1" applyBorder="1" applyAlignment="1">
      <alignment vertical="center"/>
      <protection locked="0"/>
    </xf>
    <xf numFmtId="0" fontId="13" fillId="0" borderId="0" xfId="2" applyBorder="1" applyAlignment="1">
      <alignment vertical="top"/>
      <protection locked="0"/>
    </xf>
    <xf numFmtId="49" fontId="16" fillId="0" borderId="0" xfId="2" applyNumberFormat="1" applyFont="1" applyBorder="1" applyAlignment="1">
      <alignment horizontal="left" vertical="center"/>
      <protection locked="0"/>
    </xf>
    <xf numFmtId="0" fontId="13" fillId="0" borderId="7" xfId="2" applyBorder="1" applyAlignment="1">
      <alignment vertical="top"/>
      <protection locked="0"/>
    </xf>
    <xf numFmtId="0" fontId="16" fillId="0" borderId="2" xfId="2" applyFont="1" applyBorder="1" applyAlignment="1">
      <alignment horizontal="left" vertical="center" wrapText="1"/>
      <protection locked="0"/>
    </xf>
    <xf numFmtId="0" fontId="16" fillId="0" borderId="2" xfId="2" applyFont="1" applyBorder="1" applyAlignment="1">
      <alignment horizontal="left" vertical="center"/>
      <protection locked="0"/>
    </xf>
    <xf numFmtId="0" fontId="16" fillId="0" borderId="2" xfId="2" applyFont="1" applyBorder="1" applyAlignment="1">
      <alignment horizontal="center" vertical="center"/>
      <protection locked="0"/>
    </xf>
    <xf numFmtId="0" fontId="15" fillId="0" borderId="7" xfId="2" applyFont="1" applyBorder="1" applyAlignment="1">
      <alignment horizontal="left"/>
      <protection locked="0"/>
    </xf>
    <xf numFmtId="0" fontId="19" fillId="0" borderId="7" xfId="2" applyFont="1" applyBorder="1" applyAlignment="1">
      <protection locked="0"/>
    </xf>
    <xf numFmtId="0" fontId="11" fillId="0" borderId="4" xfId="2" applyFont="1" applyBorder="1" applyAlignment="1">
      <alignment vertical="top"/>
      <protection locked="0"/>
    </xf>
    <xf numFmtId="0" fontId="11" fillId="0" borderId="5" xfId="2" applyFont="1" applyBorder="1" applyAlignment="1">
      <alignment vertical="top"/>
      <protection locked="0"/>
    </xf>
    <xf numFmtId="0" fontId="11" fillId="0" borderId="0" xfId="2" applyFont="1" applyBorder="1" applyAlignment="1">
      <alignment horizontal="center" vertical="center"/>
      <protection locked="0"/>
    </xf>
    <xf numFmtId="0" fontId="11" fillId="0" borderId="0" xfId="2" applyFont="1" applyBorder="1" applyAlignment="1">
      <alignment horizontal="left" vertical="top"/>
      <protection locked="0"/>
    </xf>
    <xf numFmtId="0" fontId="11" fillId="0" borderId="6" xfId="2" applyFont="1" applyBorder="1" applyAlignment="1">
      <alignment vertical="top"/>
      <protection locked="0"/>
    </xf>
    <xf numFmtId="0" fontId="11" fillId="0" borderId="7" xfId="2" applyFont="1" applyBorder="1" applyAlignment="1">
      <alignment vertical="top"/>
      <protection locked="0"/>
    </xf>
    <xf numFmtId="0" fontId="11" fillId="0" borderId="8" xfId="2" applyFont="1" applyBorder="1" applyAlignment="1">
      <alignment vertical="top"/>
      <protection locked="0"/>
    </xf>
    <xf numFmtId="0" fontId="4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2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4" borderId="17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vertical="center"/>
    </xf>
    <xf numFmtId="4" fontId="3" fillId="4" borderId="17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40" fillId="3" borderId="0" xfId="1" applyFont="1" applyFill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14" fillId="0" borderId="0" xfId="2" applyFont="1" applyBorder="1" applyAlignment="1">
      <alignment horizontal="center" vertical="center" wrapText="1"/>
      <protection locked="0"/>
    </xf>
    <xf numFmtId="0" fontId="15" fillId="0" borderId="7" xfId="2" applyFont="1" applyBorder="1" applyAlignment="1">
      <alignment horizontal="left" wrapText="1"/>
      <protection locked="0"/>
    </xf>
    <xf numFmtId="0" fontId="16" fillId="0" borderId="0" xfId="2" applyFont="1" applyBorder="1" applyAlignment="1">
      <alignment horizontal="left" vertical="center" wrapText="1"/>
      <protection locked="0"/>
    </xf>
    <xf numFmtId="49" fontId="16" fillId="0" borderId="0" xfId="2" applyNumberFormat="1" applyFont="1" applyBorder="1" applyAlignment="1">
      <alignment horizontal="left" vertical="center" wrapText="1"/>
      <protection locked="0"/>
    </xf>
    <xf numFmtId="0" fontId="14" fillId="0" borderId="0" xfId="2" applyFont="1" applyBorder="1" applyAlignment="1">
      <alignment horizontal="center" vertical="center"/>
      <protection locked="0"/>
    </xf>
    <xf numFmtId="0" fontId="16" fillId="0" borderId="0" xfId="2" applyFont="1" applyBorder="1" applyAlignment="1">
      <alignment horizontal="left" vertical="top"/>
      <protection locked="0"/>
    </xf>
    <xf numFmtId="0" fontId="15" fillId="0" borderId="7" xfId="2" applyFont="1" applyBorder="1" applyAlignment="1">
      <alignment horizontal="left"/>
      <protection locked="0"/>
    </xf>
    <xf numFmtId="0" fontId="16" fillId="0" borderId="0" xfId="2" applyFont="1" applyBorder="1" applyAlignment="1">
      <alignment horizontal="left" vertical="center"/>
      <protection locked="0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3D66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43DD9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7" name="rad3D660.tmp" descr="C:\KrosData\System\Temp\rad3D66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60" name="rad43DD9.tmp" descr="C:\KrosData\System\Temp\rad43DD9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342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343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4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1:74" ht="36.950000000000003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1:74" ht="14.4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19"/>
      <c r="AQ5" s="21"/>
      <c r="BE5" s="276" t="s">
        <v>15</v>
      </c>
      <c r="BS5" s="14" t="s">
        <v>6</v>
      </c>
    </row>
    <row r="6" spans="1:74" ht="36.950000000000003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19"/>
      <c r="AQ6" s="21"/>
      <c r="BE6" s="277"/>
      <c r="BS6" s="14" t="s">
        <v>18</v>
      </c>
    </row>
    <row r="7" spans="1:74" ht="14.4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277"/>
      <c r="BS7" s="14" t="s">
        <v>22</v>
      </c>
    </row>
    <row r="8" spans="1:74" ht="14.4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77"/>
      <c r="BS8" s="14" t="s">
        <v>27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77"/>
      <c r="BS9" s="14" t="s">
        <v>28</v>
      </c>
    </row>
    <row r="10" spans="1:74" ht="14.4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277"/>
      <c r="BS10" s="14" t="s">
        <v>18</v>
      </c>
    </row>
    <row r="11" spans="1:74" ht="18.399999999999999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20</v>
      </c>
      <c r="AO11" s="19"/>
      <c r="AP11" s="19"/>
      <c r="AQ11" s="21"/>
      <c r="BE11" s="277"/>
      <c r="BS11" s="14" t="s">
        <v>18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77"/>
      <c r="BS12" s="14" t="s">
        <v>18</v>
      </c>
    </row>
    <row r="13" spans="1:74" ht="14.4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277"/>
      <c r="BS13" s="14" t="s">
        <v>18</v>
      </c>
    </row>
    <row r="14" spans="1:74" ht="15">
      <c r="B14" s="18"/>
      <c r="C14" s="19"/>
      <c r="D14" s="19"/>
      <c r="E14" s="283" t="s">
        <v>33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277"/>
      <c r="BS14" s="14" t="s">
        <v>18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77"/>
      <c r="BS15" s="14" t="s">
        <v>4</v>
      </c>
    </row>
    <row r="16" spans="1:74" ht="14.4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277"/>
      <c r="BS16" s="14" t="s">
        <v>4</v>
      </c>
    </row>
    <row r="17" spans="2:71" ht="18.399999999999999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20</v>
      </c>
      <c r="AO17" s="19"/>
      <c r="AP17" s="19"/>
      <c r="AQ17" s="21"/>
      <c r="BE17" s="277"/>
      <c r="BS17" s="14" t="s">
        <v>35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77"/>
      <c r="BS18" s="14" t="s">
        <v>6</v>
      </c>
    </row>
    <row r="19" spans="2:71" ht="14.45" customHeight="1">
      <c r="B19" s="18"/>
      <c r="C19" s="19"/>
      <c r="D19" s="27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77"/>
      <c r="BS19" s="14" t="s">
        <v>6</v>
      </c>
    </row>
    <row r="20" spans="2:71" ht="22.5" customHeight="1">
      <c r="B20" s="18"/>
      <c r="C20" s="19"/>
      <c r="D20" s="19"/>
      <c r="E20" s="284" t="s">
        <v>20</v>
      </c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19"/>
      <c r="AP20" s="19"/>
      <c r="AQ20" s="21"/>
      <c r="BE20" s="277"/>
      <c r="BS20" s="14" t="s">
        <v>35</v>
      </c>
    </row>
    <row r="21" spans="2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77"/>
    </row>
    <row r="22" spans="2:71" ht="6.9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77"/>
    </row>
    <row r="23" spans="2:71" s="1" customFormat="1" ht="25.9" customHeight="1">
      <c r="B23" s="31"/>
      <c r="C23" s="32"/>
      <c r="D23" s="33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85">
        <f>ROUND(AG51,2)</f>
        <v>0</v>
      </c>
      <c r="AL23" s="286"/>
      <c r="AM23" s="286"/>
      <c r="AN23" s="286"/>
      <c r="AO23" s="286"/>
      <c r="AP23" s="32"/>
      <c r="AQ23" s="35"/>
      <c r="BE23" s="278"/>
    </row>
    <row r="24" spans="2:71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78"/>
    </row>
    <row r="25" spans="2:71" s="1" customForma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87" t="s">
        <v>38</v>
      </c>
      <c r="M25" s="288"/>
      <c r="N25" s="288"/>
      <c r="O25" s="288"/>
      <c r="P25" s="32"/>
      <c r="Q25" s="32"/>
      <c r="R25" s="32"/>
      <c r="S25" s="32"/>
      <c r="T25" s="32"/>
      <c r="U25" s="32"/>
      <c r="V25" s="32"/>
      <c r="W25" s="287" t="s">
        <v>39</v>
      </c>
      <c r="X25" s="288"/>
      <c r="Y25" s="288"/>
      <c r="Z25" s="288"/>
      <c r="AA25" s="288"/>
      <c r="AB25" s="288"/>
      <c r="AC25" s="288"/>
      <c r="AD25" s="288"/>
      <c r="AE25" s="288"/>
      <c r="AF25" s="32"/>
      <c r="AG25" s="32"/>
      <c r="AH25" s="32"/>
      <c r="AI25" s="32"/>
      <c r="AJ25" s="32"/>
      <c r="AK25" s="287" t="s">
        <v>40</v>
      </c>
      <c r="AL25" s="288"/>
      <c r="AM25" s="288"/>
      <c r="AN25" s="288"/>
      <c r="AO25" s="288"/>
      <c r="AP25" s="32"/>
      <c r="AQ25" s="35"/>
      <c r="BE25" s="278"/>
    </row>
    <row r="26" spans="2:71" s="2" customFormat="1" ht="14.45" customHeight="1">
      <c r="B26" s="37"/>
      <c r="C26" s="38"/>
      <c r="D26" s="39" t="s">
        <v>41</v>
      </c>
      <c r="E26" s="38"/>
      <c r="F26" s="39" t="s">
        <v>42</v>
      </c>
      <c r="G26" s="38"/>
      <c r="H26" s="38"/>
      <c r="I26" s="38"/>
      <c r="J26" s="38"/>
      <c r="K26" s="38"/>
      <c r="L26" s="289">
        <v>0.21</v>
      </c>
      <c r="M26" s="290"/>
      <c r="N26" s="290"/>
      <c r="O26" s="290"/>
      <c r="P26" s="38"/>
      <c r="Q26" s="38"/>
      <c r="R26" s="38"/>
      <c r="S26" s="38"/>
      <c r="T26" s="38"/>
      <c r="U26" s="38"/>
      <c r="V26" s="38"/>
      <c r="W26" s="291">
        <f>ROUND(AZ51,2)</f>
        <v>0</v>
      </c>
      <c r="X26" s="290"/>
      <c r="Y26" s="290"/>
      <c r="Z26" s="290"/>
      <c r="AA26" s="290"/>
      <c r="AB26" s="290"/>
      <c r="AC26" s="290"/>
      <c r="AD26" s="290"/>
      <c r="AE26" s="290"/>
      <c r="AF26" s="38"/>
      <c r="AG26" s="38"/>
      <c r="AH26" s="38"/>
      <c r="AI26" s="38"/>
      <c r="AJ26" s="38"/>
      <c r="AK26" s="291">
        <f>ROUND(AV51,2)</f>
        <v>0</v>
      </c>
      <c r="AL26" s="290"/>
      <c r="AM26" s="290"/>
      <c r="AN26" s="290"/>
      <c r="AO26" s="290"/>
      <c r="AP26" s="38"/>
      <c r="AQ26" s="40"/>
      <c r="BE26" s="279"/>
    </row>
    <row r="27" spans="2:71" s="2" customFormat="1" ht="14.45" customHeight="1">
      <c r="B27" s="37"/>
      <c r="C27" s="38"/>
      <c r="D27" s="38"/>
      <c r="E27" s="38"/>
      <c r="F27" s="39" t="s">
        <v>43</v>
      </c>
      <c r="G27" s="38"/>
      <c r="H27" s="38"/>
      <c r="I27" s="38"/>
      <c r="J27" s="38"/>
      <c r="K27" s="38"/>
      <c r="L27" s="289">
        <v>0.15</v>
      </c>
      <c r="M27" s="290"/>
      <c r="N27" s="290"/>
      <c r="O27" s="290"/>
      <c r="P27" s="38"/>
      <c r="Q27" s="38"/>
      <c r="R27" s="38"/>
      <c r="S27" s="38"/>
      <c r="T27" s="38"/>
      <c r="U27" s="38"/>
      <c r="V27" s="38"/>
      <c r="W27" s="291">
        <f>ROUND(BA51,2)</f>
        <v>0</v>
      </c>
      <c r="X27" s="290"/>
      <c r="Y27" s="290"/>
      <c r="Z27" s="290"/>
      <c r="AA27" s="290"/>
      <c r="AB27" s="290"/>
      <c r="AC27" s="290"/>
      <c r="AD27" s="290"/>
      <c r="AE27" s="290"/>
      <c r="AF27" s="38"/>
      <c r="AG27" s="38"/>
      <c r="AH27" s="38"/>
      <c r="AI27" s="38"/>
      <c r="AJ27" s="38"/>
      <c r="AK27" s="291">
        <f>ROUND(AW51,2)</f>
        <v>0</v>
      </c>
      <c r="AL27" s="290"/>
      <c r="AM27" s="290"/>
      <c r="AN27" s="290"/>
      <c r="AO27" s="290"/>
      <c r="AP27" s="38"/>
      <c r="AQ27" s="40"/>
      <c r="BE27" s="279"/>
    </row>
    <row r="28" spans="2:71" s="2" customFormat="1" ht="14.45" hidden="1" customHeight="1">
      <c r="B28" s="37"/>
      <c r="C28" s="38"/>
      <c r="D28" s="38"/>
      <c r="E28" s="38"/>
      <c r="F28" s="39" t="s">
        <v>44</v>
      </c>
      <c r="G28" s="38"/>
      <c r="H28" s="38"/>
      <c r="I28" s="38"/>
      <c r="J28" s="38"/>
      <c r="K28" s="38"/>
      <c r="L28" s="289">
        <v>0.21</v>
      </c>
      <c r="M28" s="290"/>
      <c r="N28" s="290"/>
      <c r="O28" s="290"/>
      <c r="P28" s="38"/>
      <c r="Q28" s="38"/>
      <c r="R28" s="38"/>
      <c r="S28" s="38"/>
      <c r="T28" s="38"/>
      <c r="U28" s="38"/>
      <c r="V28" s="38"/>
      <c r="W28" s="291">
        <f>ROUND(BB51,2)</f>
        <v>0</v>
      </c>
      <c r="X28" s="290"/>
      <c r="Y28" s="290"/>
      <c r="Z28" s="290"/>
      <c r="AA28" s="290"/>
      <c r="AB28" s="290"/>
      <c r="AC28" s="290"/>
      <c r="AD28" s="290"/>
      <c r="AE28" s="290"/>
      <c r="AF28" s="38"/>
      <c r="AG28" s="38"/>
      <c r="AH28" s="38"/>
      <c r="AI28" s="38"/>
      <c r="AJ28" s="38"/>
      <c r="AK28" s="291">
        <v>0</v>
      </c>
      <c r="AL28" s="290"/>
      <c r="AM28" s="290"/>
      <c r="AN28" s="290"/>
      <c r="AO28" s="290"/>
      <c r="AP28" s="38"/>
      <c r="AQ28" s="40"/>
      <c r="BE28" s="279"/>
    </row>
    <row r="29" spans="2:71" s="2" customFormat="1" ht="14.45" hidden="1" customHeight="1">
      <c r="B29" s="37"/>
      <c r="C29" s="38"/>
      <c r="D29" s="38"/>
      <c r="E29" s="38"/>
      <c r="F29" s="39" t="s">
        <v>45</v>
      </c>
      <c r="G29" s="38"/>
      <c r="H29" s="38"/>
      <c r="I29" s="38"/>
      <c r="J29" s="38"/>
      <c r="K29" s="38"/>
      <c r="L29" s="289">
        <v>0.15</v>
      </c>
      <c r="M29" s="290"/>
      <c r="N29" s="290"/>
      <c r="O29" s="290"/>
      <c r="P29" s="38"/>
      <c r="Q29" s="38"/>
      <c r="R29" s="38"/>
      <c r="S29" s="38"/>
      <c r="T29" s="38"/>
      <c r="U29" s="38"/>
      <c r="V29" s="38"/>
      <c r="W29" s="291">
        <f>ROUND(BC51,2)</f>
        <v>0</v>
      </c>
      <c r="X29" s="290"/>
      <c r="Y29" s="290"/>
      <c r="Z29" s="290"/>
      <c r="AA29" s="290"/>
      <c r="AB29" s="290"/>
      <c r="AC29" s="290"/>
      <c r="AD29" s="290"/>
      <c r="AE29" s="290"/>
      <c r="AF29" s="38"/>
      <c r="AG29" s="38"/>
      <c r="AH29" s="38"/>
      <c r="AI29" s="38"/>
      <c r="AJ29" s="38"/>
      <c r="AK29" s="291">
        <v>0</v>
      </c>
      <c r="AL29" s="290"/>
      <c r="AM29" s="290"/>
      <c r="AN29" s="290"/>
      <c r="AO29" s="290"/>
      <c r="AP29" s="38"/>
      <c r="AQ29" s="40"/>
      <c r="BE29" s="279"/>
    </row>
    <row r="30" spans="2:71" s="2" customFormat="1" ht="14.45" hidden="1" customHeight="1">
      <c r="B30" s="37"/>
      <c r="C30" s="38"/>
      <c r="D30" s="38"/>
      <c r="E30" s="38"/>
      <c r="F30" s="39" t="s">
        <v>46</v>
      </c>
      <c r="G30" s="38"/>
      <c r="H30" s="38"/>
      <c r="I30" s="38"/>
      <c r="J30" s="38"/>
      <c r="K30" s="38"/>
      <c r="L30" s="289">
        <v>0</v>
      </c>
      <c r="M30" s="290"/>
      <c r="N30" s="290"/>
      <c r="O30" s="290"/>
      <c r="P30" s="38"/>
      <c r="Q30" s="38"/>
      <c r="R30" s="38"/>
      <c r="S30" s="38"/>
      <c r="T30" s="38"/>
      <c r="U30" s="38"/>
      <c r="V30" s="38"/>
      <c r="W30" s="291">
        <f>ROUND(BD51,2)</f>
        <v>0</v>
      </c>
      <c r="X30" s="290"/>
      <c r="Y30" s="290"/>
      <c r="Z30" s="290"/>
      <c r="AA30" s="290"/>
      <c r="AB30" s="290"/>
      <c r="AC30" s="290"/>
      <c r="AD30" s="290"/>
      <c r="AE30" s="290"/>
      <c r="AF30" s="38"/>
      <c r="AG30" s="38"/>
      <c r="AH30" s="38"/>
      <c r="AI30" s="38"/>
      <c r="AJ30" s="38"/>
      <c r="AK30" s="291">
        <v>0</v>
      </c>
      <c r="AL30" s="290"/>
      <c r="AM30" s="290"/>
      <c r="AN30" s="290"/>
      <c r="AO30" s="290"/>
      <c r="AP30" s="38"/>
      <c r="AQ30" s="40"/>
      <c r="BE30" s="279"/>
    </row>
    <row r="31" spans="2:71" s="1" customFormat="1" ht="6.9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78"/>
    </row>
    <row r="32" spans="2:71" s="1" customFormat="1" ht="25.9" customHeight="1">
      <c r="B32" s="31"/>
      <c r="C32" s="41"/>
      <c r="D32" s="42" t="s">
        <v>47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48</v>
      </c>
      <c r="U32" s="43"/>
      <c r="V32" s="43"/>
      <c r="W32" s="43"/>
      <c r="X32" s="296" t="s">
        <v>49</v>
      </c>
      <c r="Y32" s="297"/>
      <c r="Z32" s="297"/>
      <c r="AA32" s="297"/>
      <c r="AB32" s="297"/>
      <c r="AC32" s="43"/>
      <c r="AD32" s="43"/>
      <c r="AE32" s="43"/>
      <c r="AF32" s="43"/>
      <c r="AG32" s="43"/>
      <c r="AH32" s="43"/>
      <c r="AI32" s="43"/>
      <c r="AJ32" s="43"/>
      <c r="AK32" s="298">
        <f>SUM(AK23:AK30)</f>
        <v>0</v>
      </c>
      <c r="AL32" s="297"/>
      <c r="AM32" s="297"/>
      <c r="AN32" s="297"/>
      <c r="AO32" s="299"/>
      <c r="AP32" s="41"/>
      <c r="AQ32" s="45"/>
      <c r="BE32" s="278"/>
    </row>
    <row r="33" spans="2:56" s="1" customFormat="1" ht="6.9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56" s="1" customFormat="1" ht="6.9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56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56" s="1" customFormat="1" ht="36.950000000000003" customHeight="1">
      <c r="B39" s="31"/>
      <c r="C39" s="51" t="s">
        <v>50</v>
      </c>
      <c r="AR39" s="31"/>
    </row>
    <row r="40" spans="2:56" s="1" customFormat="1" ht="6.95" customHeight="1">
      <c r="B40" s="31"/>
      <c r="AR40" s="31"/>
    </row>
    <row r="41" spans="2:56" s="3" customFormat="1" ht="14.45" customHeight="1">
      <c r="B41" s="52"/>
      <c r="C41" s="53" t="s">
        <v>13</v>
      </c>
      <c r="L41" s="3" t="str">
        <f>K5</f>
        <v>STRAZ03</v>
      </c>
      <c r="AR41" s="52"/>
    </row>
    <row r="42" spans="2:56" s="4" customFormat="1" ht="36.950000000000003" customHeight="1">
      <c r="B42" s="54"/>
      <c r="C42" s="55" t="s">
        <v>16</v>
      </c>
      <c r="L42" s="300" t="str">
        <f>K6</f>
        <v>Stráž nad Ohří - oprava komunikace ke sportovnímu areálu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R42" s="54"/>
    </row>
    <row r="43" spans="2:56" s="1" customFormat="1" ht="6.95" customHeight="1">
      <c r="B43" s="31"/>
      <c r="AR43" s="31"/>
    </row>
    <row r="44" spans="2:56" s="1" customFormat="1" ht="15">
      <c r="B44" s="31"/>
      <c r="C44" s="53" t="s">
        <v>23</v>
      </c>
      <c r="L44" s="56" t="str">
        <f>IF(K8="","",K8)</f>
        <v xml:space="preserve"> </v>
      </c>
      <c r="AI44" s="53" t="s">
        <v>25</v>
      </c>
      <c r="AM44" s="302" t="str">
        <f>IF(AN8= "","",AN8)</f>
        <v>11.5.2017</v>
      </c>
      <c r="AN44" s="278"/>
      <c r="AR44" s="31"/>
    </row>
    <row r="45" spans="2:56" s="1" customFormat="1" ht="6.9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 "","",E11)</f>
        <v xml:space="preserve"> </v>
      </c>
      <c r="AI46" s="53" t="s">
        <v>34</v>
      </c>
      <c r="AM46" s="303" t="str">
        <f>IF(E17="","",E17)</f>
        <v xml:space="preserve"> </v>
      </c>
      <c r="AN46" s="278"/>
      <c r="AO46" s="278"/>
      <c r="AP46" s="278"/>
      <c r="AR46" s="31"/>
      <c r="AS46" s="292" t="s">
        <v>51</v>
      </c>
      <c r="AT46" s="293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 t="str">
        <f>IF(E14= "Vyplň údaj","",E14)</f>
        <v/>
      </c>
      <c r="AR47" s="31"/>
      <c r="AS47" s="294"/>
      <c r="AT47" s="288"/>
      <c r="AU47" s="32"/>
      <c r="AV47" s="32"/>
      <c r="AW47" s="32"/>
      <c r="AX47" s="32"/>
      <c r="AY47" s="32"/>
      <c r="AZ47" s="32"/>
      <c r="BA47" s="32"/>
      <c r="BB47" s="32"/>
      <c r="BC47" s="32"/>
      <c r="BD47" s="60"/>
    </row>
    <row r="48" spans="2:56" s="1" customFormat="1" ht="10.9" customHeight="1">
      <c r="B48" s="31"/>
      <c r="AR48" s="31"/>
      <c r="AS48" s="294"/>
      <c r="AT48" s="288"/>
      <c r="AU48" s="32"/>
      <c r="AV48" s="32"/>
      <c r="AW48" s="32"/>
      <c r="AX48" s="32"/>
      <c r="AY48" s="32"/>
      <c r="AZ48" s="32"/>
      <c r="BA48" s="32"/>
      <c r="BB48" s="32"/>
      <c r="BC48" s="32"/>
      <c r="BD48" s="60"/>
    </row>
    <row r="49" spans="1:91" s="1" customFormat="1" ht="29.25" customHeight="1">
      <c r="B49" s="31"/>
      <c r="C49" s="304" t="s">
        <v>52</v>
      </c>
      <c r="D49" s="305"/>
      <c r="E49" s="305"/>
      <c r="F49" s="305"/>
      <c r="G49" s="305"/>
      <c r="H49" s="61"/>
      <c r="I49" s="306" t="s">
        <v>53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7" t="s">
        <v>54</v>
      </c>
      <c r="AH49" s="305"/>
      <c r="AI49" s="305"/>
      <c r="AJ49" s="305"/>
      <c r="AK49" s="305"/>
      <c r="AL49" s="305"/>
      <c r="AM49" s="305"/>
      <c r="AN49" s="306" t="s">
        <v>55</v>
      </c>
      <c r="AO49" s="305"/>
      <c r="AP49" s="305"/>
      <c r="AQ49" s="62" t="s">
        <v>56</v>
      </c>
      <c r="AR49" s="31"/>
      <c r="AS49" s="63" t="s">
        <v>57</v>
      </c>
      <c r="AT49" s="64" t="s">
        <v>58</v>
      </c>
      <c r="AU49" s="64" t="s">
        <v>59</v>
      </c>
      <c r="AV49" s="64" t="s">
        <v>60</v>
      </c>
      <c r="AW49" s="64" t="s">
        <v>61</v>
      </c>
      <c r="AX49" s="64" t="s">
        <v>62</v>
      </c>
      <c r="AY49" s="64" t="s">
        <v>63</v>
      </c>
      <c r="AZ49" s="64" t="s">
        <v>64</v>
      </c>
      <c r="BA49" s="64" t="s">
        <v>65</v>
      </c>
      <c r="BB49" s="64" t="s">
        <v>66</v>
      </c>
      <c r="BC49" s="64" t="s">
        <v>67</v>
      </c>
      <c r="BD49" s="65" t="s">
        <v>68</v>
      </c>
    </row>
    <row r="50" spans="1:91" s="1" customFormat="1" ht="10.9" customHeight="1">
      <c r="B50" s="31"/>
      <c r="AR50" s="31"/>
      <c r="AS50" s="66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1:91" s="4" customFormat="1" ht="32.450000000000003" customHeight="1">
      <c r="B51" s="54"/>
      <c r="C51" s="67" t="s">
        <v>69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311">
        <f>ROUND(AG52,2)</f>
        <v>0</v>
      </c>
      <c r="AH51" s="311"/>
      <c r="AI51" s="311"/>
      <c r="AJ51" s="311"/>
      <c r="AK51" s="311"/>
      <c r="AL51" s="311"/>
      <c r="AM51" s="311"/>
      <c r="AN51" s="295">
        <f>SUM(AG51,AT51)</f>
        <v>0</v>
      </c>
      <c r="AO51" s="295"/>
      <c r="AP51" s="295"/>
      <c r="AQ51" s="69" t="s">
        <v>20</v>
      </c>
      <c r="AR51" s="54"/>
      <c r="AS51" s="70">
        <f>ROUND(AS52,2)</f>
        <v>0</v>
      </c>
      <c r="AT51" s="71">
        <f>ROUND(SUM(AV51:AW51),2)</f>
        <v>0</v>
      </c>
      <c r="AU51" s="72">
        <f>ROUND(AU52,5)</f>
        <v>0</v>
      </c>
      <c r="AV51" s="71">
        <f>ROUND(AZ51*L26,2)</f>
        <v>0</v>
      </c>
      <c r="AW51" s="71">
        <f>ROUND(BA51*L27,2)</f>
        <v>0</v>
      </c>
      <c r="AX51" s="71">
        <f>ROUND(BB51*L26,2)</f>
        <v>0</v>
      </c>
      <c r="AY51" s="71">
        <f>ROUND(BC51*L27,2)</f>
        <v>0</v>
      </c>
      <c r="AZ51" s="71">
        <f>ROUND(AZ52,2)</f>
        <v>0</v>
      </c>
      <c r="BA51" s="71">
        <f>ROUND(BA52,2)</f>
        <v>0</v>
      </c>
      <c r="BB51" s="71">
        <f>ROUND(BB52,2)</f>
        <v>0</v>
      </c>
      <c r="BC51" s="71">
        <f>ROUND(BC52,2)</f>
        <v>0</v>
      </c>
      <c r="BD51" s="73">
        <f>ROUND(BD52,2)</f>
        <v>0</v>
      </c>
      <c r="BS51" s="55" t="s">
        <v>70</v>
      </c>
      <c r="BT51" s="55" t="s">
        <v>71</v>
      </c>
      <c r="BU51" s="74" t="s">
        <v>72</v>
      </c>
      <c r="BV51" s="55" t="s">
        <v>73</v>
      </c>
      <c r="BW51" s="55" t="s">
        <v>5</v>
      </c>
      <c r="BX51" s="55" t="s">
        <v>74</v>
      </c>
      <c r="CL51" s="55" t="s">
        <v>20</v>
      </c>
    </row>
    <row r="52" spans="1:91" s="5" customFormat="1" ht="27.4" customHeight="1">
      <c r="A52" s="185" t="s">
        <v>344</v>
      </c>
      <c r="B52" s="75"/>
      <c r="C52" s="76"/>
      <c r="D52" s="310" t="s">
        <v>75</v>
      </c>
      <c r="E52" s="309"/>
      <c r="F52" s="309"/>
      <c r="G52" s="309"/>
      <c r="H52" s="309"/>
      <c r="I52" s="77"/>
      <c r="J52" s="310" t="s">
        <v>76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8">
        <f>'KOM - Oprava komunikace k...'!J27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78" t="s">
        <v>77</v>
      </c>
      <c r="AR52" s="75"/>
      <c r="AS52" s="79">
        <v>0</v>
      </c>
      <c r="AT52" s="80">
        <f>ROUND(SUM(AV52:AW52),2)</f>
        <v>0</v>
      </c>
      <c r="AU52" s="81">
        <f>'KOM - Oprava komunikace k...'!P87</f>
        <v>0</v>
      </c>
      <c r="AV52" s="80">
        <f>'KOM - Oprava komunikace k...'!J30</f>
        <v>0</v>
      </c>
      <c r="AW52" s="80">
        <f>'KOM - Oprava komunikace k...'!J31</f>
        <v>0</v>
      </c>
      <c r="AX52" s="80">
        <f>'KOM - Oprava komunikace k...'!J32</f>
        <v>0</v>
      </c>
      <c r="AY52" s="80">
        <f>'KOM - Oprava komunikace k...'!J33</f>
        <v>0</v>
      </c>
      <c r="AZ52" s="80">
        <f>'KOM - Oprava komunikace k...'!F30</f>
        <v>0</v>
      </c>
      <c r="BA52" s="80">
        <f>'KOM - Oprava komunikace k...'!F31</f>
        <v>0</v>
      </c>
      <c r="BB52" s="80">
        <f>'KOM - Oprava komunikace k...'!F32</f>
        <v>0</v>
      </c>
      <c r="BC52" s="80">
        <f>'KOM - Oprava komunikace k...'!F33</f>
        <v>0</v>
      </c>
      <c r="BD52" s="82">
        <f>'KOM - Oprava komunikace k...'!F34</f>
        <v>0</v>
      </c>
      <c r="BT52" s="83" t="s">
        <v>22</v>
      </c>
      <c r="BV52" s="83" t="s">
        <v>73</v>
      </c>
      <c r="BW52" s="83" t="s">
        <v>78</v>
      </c>
      <c r="BX52" s="83" t="s">
        <v>5</v>
      </c>
      <c r="CL52" s="83" t="s">
        <v>20</v>
      </c>
      <c r="CM52" s="83" t="s">
        <v>79</v>
      </c>
    </row>
    <row r="53" spans="1:91" s="1" customFormat="1" ht="30" customHeight="1">
      <c r="B53" s="31"/>
      <c r="AR53" s="31"/>
    </row>
    <row r="54" spans="1:91" s="1" customFormat="1" ht="6.9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KOM - Oprava komunikace k...'!C2" tooltip="KOM - Oprava komunikace k..." display="/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R15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84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2"/>
      <c r="B1" s="187"/>
      <c r="C1" s="187"/>
      <c r="D1" s="186" t="s">
        <v>1</v>
      </c>
      <c r="E1" s="187"/>
      <c r="F1" s="188" t="s">
        <v>345</v>
      </c>
      <c r="G1" s="312" t="s">
        <v>346</v>
      </c>
      <c r="H1" s="312"/>
      <c r="I1" s="193"/>
      <c r="J1" s="188" t="s">
        <v>347</v>
      </c>
      <c r="K1" s="186" t="s">
        <v>80</v>
      </c>
      <c r="L1" s="188" t="s">
        <v>348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4" t="s">
        <v>78</v>
      </c>
    </row>
    <row r="3" spans="1:70" ht="6.95" customHeight="1">
      <c r="B3" s="15"/>
      <c r="C3" s="16"/>
      <c r="D3" s="16"/>
      <c r="E3" s="16"/>
      <c r="F3" s="16"/>
      <c r="G3" s="16"/>
      <c r="H3" s="16"/>
      <c r="I3" s="85"/>
      <c r="J3" s="16"/>
      <c r="K3" s="17"/>
      <c r="AT3" s="14" t="s">
        <v>79</v>
      </c>
    </row>
    <row r="4" spans="1:70" ht="36.950000000000003" customHeight="1">
      <c r="B4" s="18"/>
      <c r="C4" s="19"/>
      <c r="D4" s="20" t="s">
        <v>81</v>
      </c>
      <c r="E4" s="19"/>
      <c r="F4" s="19"/>
      <c r="G4" s="19"/>
      <c r="H4" s="19"/>
      <c r="I4" s="86"/>
      <c r="J4" s="19"/>
      <c r="K4" s="21"/>
      <c r="M4" s="22" t="s">
        <v>10</v>
      </c>
      <c r="AT4" s="14" t="s">
        <v>4</v>
      </c>
    </row>
    <row r="5" spans="1:70" ht="6.95" customHeight="1">
      <c r="B5" s="18"/>
      <c r="C5" s="19"/>
      <c r="D5" s="19"/>
      <c r="E5" s="19"/>
      <c r="F5" s="19"/>
      <c r="G5" s="19"/>
      <c r="H5" s="19"/>
      <c r="I5" s="86"/>
      <c r="J5" s="19"/>
      <c r="K5" s="21"/>
    </row>
    <row r="6" spans="1:70" ht="15">
      <c r="B6" s="18"/>
      <c r="C6" s="19"/>
      <c r="D6" s="27" t="s">
        <v>16</v>
      </c>
      <c r="E6" s="19"/>
      <c r="F6" s="19"/>
      <c r="G6" s="19"/>
      <c r="H6" s="19"/>
      <c r="I6" s="86"/>
      <c r="J6" s="19"/>
      <c r="K6" s="21"/>
    </row>
    <row r="7" spans="1:70" ht="22.5" customHeight="1">
      <c r="B7" s="18"/>
      <c r="C7" s="19"/>
      <c r="D7" s="19"/>
      <c r="E7" s="313" t="str">
        <f>'Rekapitulace stavby'!K6</f>
        <v>Stráž nad Ohří - oprava komunikace ke sportovnímu areálu</v>
      </c>
      <c r="F7" s="281"/>
      <c r="G7" s="281"/>
      <c r="H7" s="281"/>
      <c r="I7" s="86"/>
      <c r="J7" s="19"/>
      <c r="K7" s="21"/>
    </row>
    <row r="8" spans="1:70" s="1" customFormat="1" ht="15">
      <c r="B8" s="31"/>
      <c r="C8" s="32"/>
      <c r="D8" s="27" t="s">
        <v>82</v>
      </c>
      <c r="E8" s="32"/>
      <c r="F8" s="32"/>
      <c r="G8" s="32"/>
      <c r="H8" s="32"/>
      <c r="I8" s="87"/>
      <c r="J8" s="32"/>
      <c r="K8" s="35"/>
    </row>
    <row r="9" spans="1:70" s="1" customFormat="1" ht="36.950000000000003" customHeight="1">
      <c r="B9" s="31"/>
      <c r="C9" s="32"/>
      <c r="D9" s="32"/>
      <c r="E9" s="314" t="s">
        <v>83</v>
      </c>
      <c r="F9" s="288"/>
      <c r="G9" s="288"/>
      <c r="H9" s="288"/>
      <c r="I9" s="87"/>
      <c r="J9" s="32"/>
      <c r="K9" s="35"/>
    </row>
    <row r="10" spans="1:70" s="1" customFormat="1">
      <c r="B10" s="31"/>
      <c r="C10" s="32"/>
      <c r="D10" s="32"/>
      <c r="E10" s="32"/>
      <c r="F10" s="32"/>
      <c r="G10" s="32"/>
      <c r="H10" s="32"/>
      <c r="I10" s="87"/>
      <c r="J10" s="32"/>
      <c r="K10" s="35"/>
    </row>
    <row r="11" spans="1:70" s="1" customFormat="1" ht="14.4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88" t="s">
        <v>21</v>
      </c>
      <c r="J11" s="25" t="s">
        <v>20</v>
      </c>
      <c r="K11" s="35"/>
    </row>
    <row r="12" spans="1:70" s="1" customFormat="1" ht="14.4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88" t="s">
        <v>25</v>
      </c>
      <c r="J12" s="89" t="str">
        <f>'Rekapitulace stavby'!AN8</f>
        <v>11.5.2017</v>
      </c>
      <c r="K12" s="35"/>
    </row>
    <row r="13" spans="1:70" s="1" customFormat="1" ht="10.9" customHeight="1">
      <c r="B13" s="31"/>
      <c r="C13" s="32"/>
      <c r="D13" s="32"/>
      <c r="E13" s="32"/>
      <c r="F13" s="32"/>
      <c r="G13" s="32"/>
      <c r="H13" s="32"/>
      <c r="I13" s="87"/>
      <c r="J13" s="32"/>
      <c r="K13" s="35"/>
    </row>
    <row r="14" spans="1:70" s="1" customFormat="1" ht="14.45" customHeight="1">
      <c r="B14" s="31"/>
      <c r="C14" s="32"/>
      <c r="D14" s="27" t="s">
        <v>29</v>
      </c>
      <c r="E14" s="32"/>
      <c r="F14" s="32"/>
      <c r="G14" s="32"/>
      <c r="H14" s="32"/>
      <c r="I14" s="88" t="s">
        <v>30</v>
      </c>
      <c r="J14" s="25" t="str">
        <f>IF('Rekapitulace stavby'!AN10="","",'Rekapitulace stavby'!AN10)</f>
        <v/>
      </c>
      <c r="K14" s="35"/>
    </row>
    <row r="15" spans="1:70" s="1" customFormat="1" ht="18" customHeight="1">
      <c r="B15" s="31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88" t="s">
        <v>31</v>
      </c>
      <c r="J15" s="25" t="str">
        <f>IF('Rekapitulace stavby'!AN11="","",'Rekapitulace stavby'!AN11)</f>
        <v/>
      </c>
      <c r="K15" s="35"/>
    </row>
    <row r="16" spans="1:70" s="1" customFormat="1" ht="6.95" customHeight="1">
      <c r="B16" s="31"/>
      <c r="C16" s="32"/>
      <c r="D16" s="32"/>
      <c r="E16" s="32"/>
      <c r="F16" s="32"/>
      <c r="G16" s="32"/>
      <c r="H16" s="32"/>
      <c r="I16" s="87"/>
      <c r="J16" s="32"/>
      <c r="K16" s="35"/>
    </row>
    <row r="17" spans="2:11" s="1" customFormat="1" ht="14.45" customHeight="1">
      <c r="B17" s="31"/>
      <c r="C17" s="32"/>
      <c r="D17" s="27" t="s">
        <v>32</v>
      </c>
      <c r="E17" s="32"/>
      <c r="F17" s="32"/>
      <c r="G17" s="32"/>
      <c r="H17" s="32"/>
      <c r="I17" s="88" t="s">
        <v>30</v>
      </c>
      <c r="J17" s="25" t="str">
        <f>IF('Rekapitulace stavby'!AN13="Vyplň údaj","",IF('Rekapitulace stavby'!AN13="","",'Rekapitulace stavby'!AN13))</f>
        <v/>
      </c>
      <c r="K17" s="35"/>
    </row>
    <row r="18" spans="2:11" s="1" customFormat="1" ht="18" customHeight="1">
      <c r="B18" s="31"/>
      <c r="C18" s="32"/>
      <c r="D18" s="32"/>
      <c r="E18" s="25" t="str">
        <f>IF('Rekapitulace stavby'!E14="Vyplň údaj","",IF('Rekapitulace stavby'!E14="","",'Rekapitulace stavby'!E14))</f>
        <v/>
      </c>
      <c r="F18" s="32"/>
      <c r="G18" s="32"/>
      <c r="H18" s="32"/>
      <c r="I18" s="88" t="s">
        <v>31</v>
      </c>
      <c r="J18" s="25" t="str">
        <f>IF('Rekapitulace stavby'!AN14="Vyplň údaj","",IF('Rekapitulace stavby'!AN14="","",'Rekapitulace stavby'!AN14))</f>
        <v/>
      </c>
      <c r="K18" s="35"/>
    </row>
    <row r="19" spans="2:11" s="1" customFormat="1" ht="6.95" customHeight="1">
      <c r="B19" s="31"/>
      <c r="C19" s="32"/>
      <c r="D19" s="32"/>
      <c r="E19" s="32"/>
      <c r="F19" s="32"/>
      <c r="G19" s="32"/>
      <c r="H19" s="32"/>
      <c r="I19" s="87"/>
      <c r="J19" s="32"/>
      <c r="K19" s="35"/>
    </row>
    <row r="20" spans="2:11" s="1" customFormat="1" ht="14.45" customHeight="1">
      <c r="B20" s="31"/>
      <c r="C20" s="32"/>
      <c r="D20" s="27" t="s">
        <v>34</v>
      </c>
      <c r="E20" s="32"/>
      <c r="F20" s="32"/>
      <c r="G20" s="32"/>
      <c r="H20" s="32"/>
      <c r="I20" s="88" t="s">
        <v>30</v>
      </c>
      <c r="J20" s="25" t="str">
        <f>IF('Rekapitulace stavby'!AN16="","",'Rekapitulace stavby'!AN16)</f>
        <v/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88" t="s">
        <v>31</v>
      </c>
      <c r="J21" s="25" t="str">
        <f>IF('Rekapitulace stavby'!AN17="","",'Rekapitulace stavby'!AN17)</f>
        <v/>
      </c>
      <c r="K21" s="35"/>
    </row>
    <row r="22" spans="2:11" s="1" customFormat="1" ht="6.95" customHeight="1">
      <c r="B22" s="31"/>
      <c r="C22" s="32"/>
      <c r="D22" s="32"/>
      <c r="E22" s="32"/>
      <c r="F22" s="32"/>
      <c r="G22" s="32"/>
      <c r="H22" s="32"/>
      <c r="I22" s="87"/>
      <c r="J22" s="32"/>
      <c r="K22" s="35"/>
    </row>
    <row r="23" spans="2:11" s="1" customFormat="1" ht="14.45" customHeight="1">
      <c r="B23" s="31"/>
      <c r="C23" s="32"/>
      <c r="D23" s="27" t="s">
        <v>36</v>
      </c>
      <c r="E23" s="32"/>
      <c r="F23" s="32"/>
      <c r="G23" s="32"/>
      <c r="H23" s="32"/>
      <c r="I23" s="87"/>
      <c r="J23" s="32"/>
      <c r="K23" s="35"/>
    </row>
    <row r="24" spans="2:11" s="6" customFormat="1" ht="22.5" customHeight="1">
      <c r="B24" s="90"/>
      <c r="C24" s="91"/>
      <c r="D24" s="91"/>
      <c r="E24" s="284" t="s">
        <v>20</v>
      </c>
      <c r="F24" s="315"/>
      <c r="G24" s="315"/>
      <c r="H24" s="315"/>
      <c r="I24" s="92"/>
      <c r="J24" s="91"/>
      <c r="K24" s="93"/>
    </row>
    <row r="25" spans="2:11" s="1" customFormat="1" ht="6.95" customHeight="1">
      <c r="B25" s="31"/>
      <c r="C25" s="32"/>
      <c r="D25" s="32"/>
      <c r="E25" s="32"/>
      <c r="F25" s="32"/>
      <c r="G25" s="32"/>
      <c r="H25" s="32"/>
      <c r="I25" s="87"/>
      <c r="J25" s="32"/>
      <c r="K25" s="35"/>
    </row>
    <row r="26" spans="2:11" s="1" customFormat="1" ht="6.95" customHeight="1">
      <c r="B26" s="31"/>
      <c r="C26" s="32"/>
      <c r="D26" s="58"/>
      <c r="E26" s="58"/>
      <c r="F26" s="58"/>
      <c r="G26" s="58"/>
      <c r="H26" s="58"/>
      <c r="I26" s="94"/>
      <c r="J26" s="58"/>
      <c r="K26" s="95"/>
    </row>
    <row r="27" spans="2:11" s="1" customFormat="1" ht="25.35" customHeight="1">
      <c r="B27" s="31"/>
      <c r="C27" s="32"/>
      <c r="D27" s="96" t="s">
        <v>37</v>
      </c>
      <c r="E27" s="32"/>
      <c r="F27" s="32"/>
      <c r="G27" s="32"/>
      <c r="H27" s="32"/>
      <c r="I27" s="87"/>
      <c r="J27" s="97">
        <f>ROUND(J87,2)</f>
        <v>0</v>
      </c>
      <c r="K27" s="35"/>
    </row>
    <row r="28" spans="2:11" s="1" customFormat="1" ht="6.95" customHeight="1">
      <c r="B28" s="31"/>
      <c r="C28" s="32"/>
      <c r="D28" s="58"/>
      <c r="E28" s="58"/>
      <c r="F28" s="58"/>
      <c r="G28" s="58"/>
      <c r="H28" s="58"/>
      <c r="I28" s="94"/>
      <c r="J28" s="58"/>
      <c r="K28" s="95"/>
    </row>
    <row r="29" spans="2:11" s="1" customFormat="1" ht="14.45" customHeight="1">
      <c r="B29" s="31"/>
      <c r="C29" s="32"/>
      <c r="D29" s="32"/>
      <c r="E29" s="32"/>
      <c r="F29" s="36" t="s">
        <v>39</v>
      </c>
      <c r="G29" s="32"/>
      <c r="H29" s="32"/>
      <c r="I29" s="98" t="s">
        <v>38</v>
      </c>
      <c r="J29" s="36" t="s">
        <v>40</v>
      </c>
      <c r="K29" s="35"/>
    </row>
    <row r="30" spans="2:11" s="1" customFormat="1" ht="14.45" customHeight="1">
      <c r="B30" s="31"/>
      <c r="C30" s="32"/>
      <c r="D30" s="39" t="s">
        <v>41</v>
      </c>
      <c r="E30" s="39" t="s">
        <v>42</v>
      </c>
      <c r="F30" s="99">
        <f>ROUND(SUM(BE87:BE149), 2)</f>
        <v>0</v>
      </c>
      <c r="G30" s="32"/>
      <c r="H30" s="32"/>
      <c r="I30" s="100">
        <v>0.21</v>
      </c>
      <c r="J30" s="99">
        <f>ROUND(ROUND((SUM(BE87:BE149)), 2)*I30, 2)</f>
        <v>0</v>
      </c>
      <c r="K30" s="35"/>
    </row>
    <row r="31" spans="2:11" s="1" customFormat="1" ht="14.45" customHeight="1">
      <c r="B31" s="31"/>
      <c r="C31" s="32"/>
      <c r="D31" s="32"/>
      <c r="E31" s="39" t="s">
        <v>43</v>
      </c>
      <c r="F31" s="99">
        <f>ROUND(SUM(BF87:BF149), 2)</f>
        <v>0</v>
      </c>
      <c r="G31" s="32"/>
      <c r="H31" s="32"/>
      <c r="I31" s="100">
        <v>0.15</v>
      </c>
      <c r="J31" s="99">
        <f>ROUND(ROUND((SUM(BF87:BF149)), 2)*I31, 2)</f>
        <v>0</v>
      </c>
      <c r="K31" s="35"/>
    </row>
    <row r="32" spans="2:11" s="1" customFormat="1" ht="14.45" hidden="1" customHeight="1">
      <c r="B32" s="31"/>
      <c r="C32" s="32"/>
      <c r="D32" s="32"/>
      <c r="E32" s="39" t="s">
        <v>44</v>
      </c>
      <c r="F32" s="99">
        <f>ROUND(SUM(BG87:BG149), 2)</f>
        <v>0</v>
      </c>
      <c r="G32" s="32"/>
      <c r="H32" s="32"/>
      <c r="I32" s="100">
        <v>0.21</v>
      </c>
      <c r="J32" s="99">
        <v>0</v>
      </c>
      <c r="K32" s="35"/>
    </row>
    <row r="33" spans="2:11" s="1" customFormat="1" ht="14.45" hidden="1" customHeight="1">
      <c r="B33" s="31"/>
      <c r="C33" s="32"/>
      <c r="D33" s="32"/>
      <c r="E33" s="39" t="s">
        <v>45</v>
      </c>
      <c r="F33" s="99">
        <f>ROUND(SUM(BH87:BH149), 2)</f>
        <v>0</v>
      </c>
      <c r="G33" s="32"/>
      <c r="H33" s="32"/>
      <c r="I33" s="100">
        <v>0.15</v>
      </c>
      <c r="J33" s="99">
        <v>0</v>
      </c>
      <c r="K33" s="35"/>
    </row>
    <row r="34" spans="2:11" s="1" customFormat="1" ht="14.45" hidden="1" customHeight="1">
      <c r="B34" s="31"/>
      <c r="C34" s="32"/>
      <c r="D34" s="32"/>
      <c r="E34" s="39" t="s">
        <v>46</v>
      </c>
      <c r="F34" s="99">
        <f>ROUND(SUM(BI87:BI149), 2)</f>
        <v>0</v>
      </c>
      <c r="G34" s="32"/>
      <c r="H34" s="32"/>
      <c r="I34" s="100">
        <v>0</v>
      </c>
      <c r="J34" s="99">
        <v>0</v>
      </c>
      <c r="K34" s="35"/>
    </row>
    <row r="35" spans="2:11" s="1" customFormat="1" ht="6.95" customHeight="1">
      <c r="B35" s="31"/>
      <c r="C35" s="32"/>
      <c r="D35" s="32"/>
      <c r="E35" s="32"/>
      <c r="F35" s="32"/>
      <c r="G35" s="32"/>
      <c r="H35" s="32"/>
      <c r="I35" s="87"/>
      <c r="J35" s="32"/>
      <c r="K35" s="35"/>
    </row>
    <row r="36" spans="2:11" s="1" customFormat="1" ht="25.35" customHeight="1">
      <c r="B36" s="31"/>
      <c r="C36" s="101"/>
      <c r="D36" s="102" t="s">
        <v>47</v>
      </c>
      <c r="E36" s="61"/>
      <c r="F36" s="61"/>
      <c r="G36" s="103" t="s">
        <v>48</v>
      </c>
      <c r="H36" s="104" t="s">
        <v>49</v>
      </c>
      <c r="I36" s="105"/>
      <c r="J36" s="106">
        <f>SUM(J27:J34)</f>
        <v>0</v>
      </c>
      <c r="K36" s="107"/>
    </row>
    <row r="37" spans="2:11" s="1" customFormat="1" ht="14.45" customHeight="1">
      <c r="B37" s="46"/>
      <c r="C37" s="47"/>
      <c r="D37" s="47"/>
      <c r="E37" s="47"/>
      <c r="F37" s="47"/>
      <c r="G37" s="47"/>
      <c r="H37" s="47"/>
      <c r="I37" s="108"/>
      <c r="J37" s="47"/>
      <c r="K37" s="48"/>
    </row>
    <row r="41" spans="2:11" s="1" customFormat="1" ht="6.95" customHeight="1">
      <c r="B41" s="49"/>
      <c r="C41" s="50"/>
      <c r="D41" s="50"/>
      <c r="E41" s="50"/>
      <c r="F41" s="50"/>
      <c r="G41" s="50"/>
      <c r="H41" s="50"/>
      <c r="I41" s="109"/>
      <c r="J41" s="50"/>
      <c r="K41" s="110"/>
    </row>
    <row r="42" spans="2:11" s="1" customFormat="1" ht="36.950000000000003" customHeight="1">
      <c r="B42" s="31"/>
      <c r="C42" s="20" t="s">
        <v>84</v>
      </c>
      <c r="D42" s="32"/>
      <c r="E42" s="32"/>
      <c r="F42" s="32"/>
      <c r="G42" s="32"/>
      <c r="H42" s="32"/>
      <c r="I42" s="87"/>
      <c r="J42" s="32"/>
      <c r="K42" s="35"/>
    </row>
    <row r="43" spans="2:11" s="1" customFormat="1" ht="6.95" customHeight="1">
      <c r="B43" s="31"/>
      <c r="C43" s="32"/>
      <c r="D43" s="32"/>
      <c r="E43" s="32"/>
      <c r="F43" s="32"/>
      <c r="G43" s="32"/>
      <c r="H43" s="32"/>
      <c r="I43" s="87"/>
      <c r="J43" s="32"/>
      <c r="K43" s="35"/>
    </row>
    <row r="44" spans="2:11" s="1" customFormat="1" ht="14.45" customHeight="1">
      <c r="B44" s="31"/>
      <c r="C44" s="27" t="s">
        <v>16</v>
      </c>
      <c r="D44" s="32"/>
      <c r="E44" s="32"/>
      <c r="F44" s="32"/>
      <c r="G44" s="32"/>
      <c r="H44" s="32"/>
      <c r="I44" s="87"/>
      <c r="J44" s="32"/>
      <c r="K44" s="35"/>
    </row>
    <row r="45" spans="2:11" s="1" customFormat="1" ht="22.5" customHeight="1">
      <c r="B45" s="31"/>
      <c r="C45" s="32"/>
      <c r="D45" s="32"/>
      <c r="E45" s="313" t="str">
        <f>E7</f>
        <v>Stráž nad Ohří - oprava komunikace ke sportovnímu areálu</v>
      </c>
      <c r="F45" s="288"/>
      <c r="G45" s="288"/>
      <c r="H45" s="288"/>
      <c r="I45" s="87"/>
      <c r="J45" s="32"/>
      <c r="K45" s="35"/>
    </row>
    <row r="46" spans="2:11" s="1" customFormat="1" ht="14.45" customHeight="1">
      <c r="B46" s="31"/>
      <c r="C46" s="27" t="s">
        <v>82</v>
      </c>
      <c r="D46" s="32"/>
      <c r="E46" s="32"/>
      <c r="F46" s="32"/>
      <c r="G46" s="32"/>
      <c r="H46" s="32"/>
      <c r="I46" s="87"/>
      <c r="J46" s="32"/>
      <c r="K46" s="35"/>
    </row>
    <row r="47" spans="2:11" s="1" customFormat="1" ht="23.25" customHeight="1">
      <c r="B47" s="31"/>
      <c r="C47" s="32"/>
      <c r="D47" s="32"/>
      <c r="E47" s="314" t="str">
        <f>E9</f>
        <v>KOM - Oprava komunikace ke sportovnímu areálu,parkoviště,chodník</v>
      </c>
      <c r="F47" s="288"/>
      <c r="G47" s="288"/>
      <c r="H47" s="288"/>
      <c r="I47" s="87"/>
      <c r="J47" s="32"/>
      <c r="K47" s="35"/>
    </row>
    <row r="48" spans="2:11" s="1" customFormat="1" ht="6.95" customHeight="1">
      <c r="B48" s="31"/>
      <c r="C48" s="32"/>
      <c r="D48" s="32"/>
      <c r="E48" s="32"/>
      <c r="F48" s="32"/>
      <c r="G48" s="32"/>
      <c r="H48" s="32"/>
      <c r="I48" s="87"/>
      <c r="J48" s="32"/>
      <c r="K48" s="35"/>
    </row>
    <row r="49" spans="2:47" s="1" customFormat="1" ht="18" customHeight="1">
      <c r="B49" s="31"/>
      <c r="C49" s="27" t="s">
        <v>23</v>
      </c>
      <c r="D49" s="32"/>
      <c r="E49" s="32"/>
      <c r="F49" s="25" t="str">
        <f>F12</f>
        <v xml:space="preserve"> </v>
      </c>
      <c r="G49" s="32"/>
      <c r="H49" s="32"/>
      <c r="I49" s="88" t="s">
        <v>25</v>
      </c>
      <c r="J49" s="89" t="str">
        <f>IF(J12="","",J12)</f>
        <v>11.5.2017</v>
      </c>
      <c r="K49" s="35"/>
    </row>
    <row r="50" spans="2:47" s="1" customFormat="1" ht="6.95" customHeight="1">
      <c r="B50" s="31"/>
      <c r="C50" s="32"/>
      <c r="D50" s="32"/>
      <c r="E50" s="32"/>
      <c r="F50" s="32"/>
      <c r="G50" s="32"/>
      <c r="H50" s="32"/>
      <c r="I50" s="87"/>
      <c r="J50" s="32"/>
      <c r="K50" s="35"/>
    </row>
    <row r="51" spans="2:47" s="1" customFormat="1" ht="15">
      <c r="B51" s="31"/>
      <c r="C51" s="27" t="s">
        <v>29</v>
      </c>
      <c r="D51" s="32"/>
      <c r="E51" s="32"/>
      <c r="F51" s="25" t="str">
        <f>E15</f>
        <v xml:space="preserve"> </v>
      </c>
      <c r="G51" s="32"/>
      <c r="H51" s="32"/>
      <c r="I51" s="88" t="s">
        <v>34</v>
      </c>
      <c r="J51" s="25" t="str">
        <f>E21</f>
        <v xml:space="preserve"> </v>
      </c>
      <c r="K51" s="35"/>
    </row>
    <row r="52" spans="2:47" s="1" customFormat="1" ht="14.45" customHeight="1">
      <c r="B52" s="31"/>
      <c r="C52" s="27" t="s">
        <v>32</v>
      </c>
      <c r="D52" s="32"/>
      <c r="E52" s="32"/>
      <c r="F52" s="25" t="str">
        <f>IF(E18="","",E18)</f>
        <v/>
      </c>
      <c r="G52" s="32"/>
      <c r="H52" s="32"/>
      <c r="I52" s="87"/>
      <c r="J52" s="32"/>
      <c r="K52" s="35"/>
    </row>
    <row r="53" spans="2:47" s="1" customFormat="1" ht="10.35" customHeight="1">
      <c r="B53" s="31"/>
      <c r="C53" s="32"/>
      <c r="D53" s="32"/>
      <c r="E53" s="32"/>
      <c r="F53" s="32"/>
      <c r="G53" s="32"/>
      <c r="H53" s="32"/>
      <c r="I53" s="87"/>
      <c r="J53" s="32"/>
      <c r="K53" s="35"/>
    </row>
    <row r="54" spans="2:47" s="1" customFormat="1" ht="29.25" customHeight="1">
      <c r="B54" s="31"/>
      <c r="C54" s="111" t="s">
        <v>85</v>
      </c>
      <c r="D54" s="101"/>
      <c r="E54" s="101"/>
      <c r="F54" s="101"/>
      <c r="G54" s="101"/>
      <c r="H54" s="101"/>
      <c r="I54" s="112"/>
      <c r="J54" s="113" t="s">
        <v>86</v>
      </c>
      <c r="K54" s="114"/>
    </row>
    <row r="55" spans="2:47" s="1" customFormat="1" ht="10.35" customHeight="1">
      <c r="B55" s="31"/>
      <c r="C55" s="32"/>
      <c r="D55" s="32"/>
      <c r="E55" s="32"/>
      <c r="F55" s="32"/>
      <c r="G55" s="32"/>
      <c r="H55" s="32"/>
      <c r="I55" s="87"/>
      <c r="J55" s="32"/>
      <c r="K55" s="35"/>
    </row>
    <row r="56" spans="2:47" s="1" customFormat="1" ht="29.25" customHeight="1">
      <c r="B56" s="31"/>
      <c r="C56" s="115" t="s">
        <v>87</v>
      </c>
      <c r="D56" s="32"/>
      <c r="E56" s="32"/>
      <c r="F56" s="32"/>
      <c r="G56" s="32"/>
      <c r="H56" s="32"/>
      <c r="I56" s="87"/>
      <c r="J56" s="97">
        <f>J87</f>
        <v>0</v>
      </c>
      <c r="K56" s="35"/>
      <c r="AU56" s="14" t="s">
        <v>88</v>
      </c>
    </row>
    <row r="57" spans="2:47" s="7" customFormat="1" ht="24.95" customHeight="1">
      <c r="B57" s="116"/>
      <c r="C57" s="117"/>
      <c r="D57" s="118" t="s">
        <v>89</v>
      </c>
      <c r="E57" s="119"/>
      <c r="F57" s="119"/>
      <c r="G57" s="119"/>
      <c r="H57" s="119"/>
      <c r="I57" s="120"/>
      <c r="J57" s="121">
        <f>J88</f>
        <v>0</v>
      </c>
      <c r="K57" s="122"/>
    </row>
    <row r="58" spans="2:47" s="8" customFormat="1" ht="19.899999999999999" customHeight="1">
      <c r="B58" s="123"/>
      <c r="C58" s="124"/>
      <c r="D58" s="125" t="s">
        <v>90</v>
      </c>
      <c r="E58" s="126"/>
      <c r="F58" s="126"/>
      <c r="G58" s="126"/>
      <c r="H58" s="126"/>
      <c r="I58" s="127"/>
      <c r="J58" s="128">
        <f>J89</f>
        <v>0</v>
      </c>
      <c r="K58" s="129"/>
    </row>
    <row r="59" spans="2:47" s="8" customFormat="1" ht="19.899999999999999" customHeight="1">
      <c r="B59" s="123"/>
      <c r="C59" s="124"/>
      <c r="D59" s="125" t="s">
        <v>91</v>
      </c>
      <c r="E59" s="126"/>
      <c r="F59" s="126"/>
      <c r="G59" s="126"/>
      <c r="H59" s="126"/>
      <c r="I59" s="127"/>
      <c r="J59" s="128">
        <f>J108</f>
        <v>0</v>
      </c>
      <c r="K59" s="129"/>
    </row>
    <row r="60" spans="2:47" s="8" customFormat="1" ht="19.899999999999999" customHeight="1">
      <c r="B60" s="123"/>
      <c r="C60" s="124"/>
      <c r="D60" s="125" t="s">
        <v>92</v>
      </c>
      <c r="E60" s="126"/>
      <c r="F60" s="126"/>
      <c r="G60" s="126"/>
      <c r="H60" s="126"/>
      <c r="I60" s="127"/>
      <c r="J60" s="128">
        <f>J111</f>
        <v>0</v>
      </c>
      <c r="K60" s="129"/>
    </row>
    <row r="61" spans="2:47" s="8" customFormat="1" ht="19.899999999999999" customHeight="1">
      <c r="B61" s="123"/>
      <c r="C61" s="124"/>
      <c r="D61" s="125" t="s">
        <v>93</v>
      </c>
      <c r="E61" s="126"/>
      <c r="F61" s="126"/>
      <c r="G61" s="126"/>
      <c r="H61" s="126"/>
      <c r="I61" s="127"/>
      <c r="J61" s="128">
        <f>J127</f>
        <v>0</v>
      </c>
      <c r="K61" s="129"/>
    </row>
    <row r="62" spans="2:47" s="8" customFormat="1" ht="19.899999999999999" customHeight="1">
      <c r="B62" s="123"/>
      <c r="C62" s="124"/>
      <c r="D62" s="125" t="s">
        <v>94</v>
      </c>
      <c r="E62" s="126"/>
      <c r="F62" s="126"/>
      <c r="G62" s="126"/>
      <c r="H62" s="126"/>
      <c r="I62" s="127"/>
      <c r="J62" s="128">
        <f>J139</f>
        <v>0</v>
      </c>
      <c r="K62" s="129"/>
    </row>
    <row r="63" spans="2:47" s="7" customFormat="1" ht="24.95" customHeight="1">
      <c r="B63" s="116"/>
      <c r="C63" s="117"/>
      <c r="D63" s="118" t="s">
        <v>95</v>
      </c>
      <c r="E63" s="119"/>
      <c r="F63" s="119"/>
      <c r="G63" s="119"/>
      <c r="H63" s="119"/>
      <c r="I63" s="120"/>
      <c r="J63" s="121">
        <f>J141</f>
        <v>0</v>
      </c>
      <c r="K63" s="122"/>
    </row>
    <row r="64" spans="2:47" s="8" customFormat="1" ht="19.899999999999999" customHeight="1">
      <c r="B64" s="123"/>
      <c r="C64" s="124"/>
      <c r="D64" s="125" t="s">
        <v>96</v>
      </c>
      <c r="E64" s="126"/>
      <c r="F64" s="126"/>
      <c r="G64" s="126"/>
      <c r="H64" s="126"/>
      <c r="I64" s="127"/>
      <c r="J64" s="128">
        <f>J142</f>
        <v>0</v>
      </c>
      <c r="K64" s="129"/>
    </row>
    <row r="65" spans="2:12" s="8" customFormat="1" ht="19.899999999999999" customHeight="1">
      <c r="B65" s="123"/>
      <c r="C65" s="124"/>
      <c r="D65" s="125" t="s">
        <v>97</v>
      </c>
      <c r="E65" s="126"/>
      <c r="F65" s="126"/>
      <c r="G65" s="126"/>
      <c r="H65" s="126"/>
      <c r="I65" s="127"/>
      <c r="J65" s="128">
        <f>J144</f>
        <v>0</v>
      </c>
      <c r="K65" s="129"/>
    </row>
    <row r="66" spans="2:12" s="8" customFormat="1" ht="19.899999999999999" customHeight="1">
      <c r="B66" s="123"/>
      <c r="C66" s="124"/>
      <c r="D66" s="125" t="s">
        <v>98</v>
      </c>
      <c r="E66" s="126"/>
      <c r="F66" s="126"/>
      <c r="G66" s="126"/>
      <c r="H66" s="126"/>
      <c r="I66" s="127"/>
      <c r="J66" s="128">
        <f>J146</f>
        <v>0</v>
      </c>
      <c r="K66" s="129"/>
    </row>
    <row r="67" spans="2:12" s="8" customFormat="1" ht="19.899999999999999" customHeight="1">
      <c r="B67" s="123"/>
      <c r="C67" s="124"/>
      <c r="D67" s="125" t="s">
        <v>99</v>
      </c>
      <c r="E67" s="126"/>
      <c r="F67" s="126"/>
      <c r="G67" s="126"/>
      <c r="H67" s="126"/>
      <c r="I67" s="127"/>
      <c r="J67" s="128">
        <f>J148</f>
        <v>0</v>
      </c>
      <c r="K67" s="129"/>
    </row>
    <row r="68" spans="2:12" s="1" customFormat="1" ht="21.75" customHeight="1">
      <c r="B68" s="31"/>
      <c r="C68" s="32"/>
      <c r="D68" s="32"/>
      <c r="E68" s="32"/>
      <c r="F68" s="32"/>
      <c r="G68" s="32"/>
      <c r="H68" s="32"/>
      <c r="I68" s="87"/>
      <c r="J68" s="32"/>
      <c r="K68" s="35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08"/>
      <c r="J69" s="47"/>
      <c r="K69" s="48"/>
    </row>
    <row r="73" spans="2:12" s="1" customFormat="1" ht="6.95" customHeight="1">
      <c r="B73" s="49"/>
      <c r="C73" s="50"/>
      <c r="D73" s="50"/>
      <c r="E73" s="50"/>
      <c r="F73" s="50"/>
      <c r="G73" s="50"/>
      <c r="H73" s="50"/>
      <c r="I73" s="109"/>
      <c r="J73" s="50"/>
      <c r="K73" s="50"/>
      <c r="L73" s="31"/>
    </row>
    <row r="74" spans="2:12" s="1" customFormat="1" ht="36.950000000000003" customHeight="1">
      <c r="B74" s="31"/>
      <c r="C74" s="51" t="s">
        <v>100</v>
      </c>
      <c r="I74" s="130"/>
      <c r="L74" s="31"/>
    </row>
    <row r="75" spans="2:12" s="1" customFormat="1" ht="6.95" customHeight="1">
      <c r="B75" s="31"/>
      <c r="I75" s="130"/>
      <c r="L75" s="31"/>
    </row>
    <row r="76" spans="2:12" s="1" customFormat="1" ht="14.45" customHeight="1">
      <c r="B76" s="31"/>
      <c r="C76" s="53" t="s">
        <v>16</v>
      </c>
      <c r="I76" s="130"/>
      <c r="L76" s="31"/>
    </row>
    <row r="77" spans="2:12" s="1" customFormat="1" ht="22.5" customHeight="1">
      <c r="B77" s="31"/>
      <c r="E77" s="316" t="str">
        <f>E7</f>
        <v>Stráž nad Ohří - oprava komunikace ke sportovnímu areálu</v>
      </c>
      <c r="F77" s="278"/>
      <c r="G77" s="278"/>
      <c r="H77" s="278"/>
      <c r="I77" s="130"/>
      <c r="L77" s="31"/>
    </row>
    <row r="78" spans="2:12" s="1" customFormat="1" ht="14.45" customHeight="1">
      <c r="B78" s="31"/>
      <c r="C78" s="53" t="s">
        <v>82</v>
      </c>
      <c r="I78" s="130"/>
      <c r="L78" s="31"/>
    </row>
    <row r="79" spans="2:12" s="1" customFormat="1" ht="23.25" customHeight="1">
      <c r="B79" s="31"/>
      <c r="E79" s="300" t="str">
        <f>E9</f>
        <v>KOM - Oprava komunikace ke sportovnímu areálu,parkoviště,chodník</v>
      </c>
      <c r="F79" s="278"/>
      <c r="G79" s="278"/>
      <c r="H79" s="278"/>
      <c r="I79" s="130"/>
      <c r="L79" s="31"/>
    </row>
    <row r="80" spans="2:12" s="1" customFormat="1" ht="6.95" customHeight="1">
      <c r="B80" s="31"/>
      <c r="I80" s="130"/>
      <c r="L80" s="31"/>
    </row>
    <row r="81" spans="2:65" s="1" customFormat="1" ht="18" customHeight="1">
      <c r="B81" s="31"/>
      <c r="C81" s="53" t="s">
        <v>23</v>
      </c>
      <c r="F81" s="131" t="str">
        <f>F12</f>
        <v xml:space="preserve"> </v>
      </c>
      <c r="I81" s="132" t="s">
        <v>25</v>
      </c>
      <c r="J81" s="57" t="str">
        <f>IF(J12="","",J12)</f>
        <v>11.5.2017</v>
      </c>
      <c r="L81" s="31"/>
    </row>
    <row r="82" spans="2:65" s="1" customFormat="1" ht="6.95" customHeight="1">
      <c r="B82" s="31"/>
      <c r="I82" s="130"/>
      <c r="L82" s="31"/>
    </row>
    <row r="83" spans="2:65" s="1" customFormat="1" ht="15">
      <c r="B83" s="31"/>
      <c r="C83" s="53" t="s">
        <v>29</v>
      </c>
      <c r="F83" s="131" t="str">
        <f>E15</f>
        <v xml:space="preserve"> </v>
      </c>
      <c r="I83" s="132" t="s">
        <v>34</v>
      </c>
      <c r="J83" s="131" t="str">
        <f>E21</f>
        <v xml:space="preserve"> </v>
      </c>
      <c r="L83" s="31"/>
    </row>
    <row r="84" spans="2:65" s="1" customFormat="1" ht="14.45" customHeight="1">
      <c r="B84" s="31"/>
      <c r="C84" s="53" t="s">
        <v>32</v>
      </c>
      <c r="F84" s="131" t="str">
        <f>IF(E18="","",E18)</f>
        <v/>
      </c>
      <c r="I84" s="130"/>
      <c r="L84" s="31"/>
    </row>
    <row r="85" spans="2:65" s="1" customFormat="1" ht="10.35" customHeight="1">
      <c r="B85" s="31"/>
      <c r="I85" s="130"/>
      <c r="L85" s="31"/>
    </row>
    <row r="86" spans="2:65" s="9" customFormat="1" ht="29.25" customHeight="1">
      <c r="B86" s="133"/>
      <c r="C86" s="134" t="s">
        <v>101</v>
      </c>
      <c r="D86" s="135" t="s">
        <v>56</v>
      </c>
      <c r="E86" s="135" t="s">
        <v>52</v>
      </c>
      <c r="F86" s="135" t="s">
        <v>102</v>
      </c>
      <c r="G86" s="135" t="s">
        <v>103</v>
      </c>
      <c r="H86" s="135" t="s">
        <v>104</v>
      </c>
      <c r="I86" s="136" t="s">
        <v>105</v>
      </c>
      <c r="J86" s="135" t="s">
        <v>86</v>
      </c>
      <c r="K86" s="137" t="s">
        <v>106</v>
      </c>
      <c r="L86" s="133"/>
      <c r="M86" s="63" t="s">
        <v>107</v>
      </c>
      <c r="N86" s="64" t="s">
        <v>41</v>
      </c>
      <c r="O86" s="64" t="s">
        <v>108</v>
      </c>
      <c r="P86" s="64" t="s">
        <v>109</v>
      </c>
      <c r="Q86" s="64" t="s">
        <v>110</v>
      </c>
      <c r="R86" s="64" t="s">
        <v>111</v>
      </c>
      <c r="S86" s="64" t="s">
        <v>112</v>
      </c>
      <c r="T86" s="65" t="s">
        <v>113</v>
      </c>
    </row>
    <row r="87" spans="2:65" s="1" customFormat="1" ht="29.25" customHeight="1">
      <c r="B87" s="31"/>
      <c r="C87" s="67" t="s">
        <v>87</v>
      </c>
      <c r="I87" s="130"/>
      <c r="J87" s="138">
        <f>BK87</f>
        <v>0</v>
      </c>
      <c r="L87" s="31"/>
      <c r="M87" s="66"/>
      <c r="N87" s="58"/>
      <c r="O87" s="58"/>
      <c r="P87" s="139">
        <f>P88+P141</f>
        <v>0</v>
      </c>
      <c r="Q87" s="58"/>
      <c r="R87" s="139">
        <f>R88+R141</f>
        <v>263.15944999999999</v>
      </c>
      <c r="S87" s="58"/>
      <c r="T87" s="140">
        <f>T88+T141</f>
        <v>12</v>
      </c>
      <c r="AT87" s="14" t="s">
        <v>70</v>
      </c>
      <c r="AU87" s="14" t="s">
        <v>88</v>
      </c>
      <c r="BK87" s="141">
        <f>BK88+BK141</f>
        <v>0</v>
      </c>
    </row>
    <row r="88" spans="2:65" s="10" customFormat="1" ht="37.35" customHeight="1">
      <c r="B88" s="142"/>
      <c r="D88" s="143" t="s">
        <v>70</v>
      </c>
      <c r="E88" s="144" t="s">
        <v>114</v>
      </c>
      <c r="F88" s="144" t="s">
        <v>115</v>
      </c>
      <c r="I88" s="145"/>
      <c r="J88" s="146">
        <f>BK88</f>
        <v>0</v>
      </c>
      <c r="L88" s="142"/>
      <c r="M88" s="147"/>
      <c r="N88" s="148"/>
      <c r="O88" s="148"/>
      <c r="P88" s="149">
        <f>P89+P108+P111+P127+P139</f>
        <v>0</v>
      </c>
      <c r="Q88" s="148"/>
      <c r="R88" s="149">
        <f>R89+R108+R111+R127+R139</f>
        <v>263.15944999999999</v>
      </c>
      <c r="S88" s="148"/>
      <c r="T88" s="150">
        <f>T89+T108+T111+T127+T139</f>
        <v>12</v>
      </c>
      <c r="AR88" s="143" t="s">
        <v>22</v>
      </c>
      <c r="AT88" s="151" t="s">
        <v>70</v>
      </c>
      <c r="AU88" s="151" t="s">
        <v>71</v>
      </c>
      <c r="AY88" s="143" t="s">
        <v>116</v>
      </c>
      <c r="BK88" s="152">
        <f>BK89+BK108+BK111+BK127+BK139</f>
        <v>0</v>
      </c>
    </row>
    <row r="89" spans="2:65" s="10" customFormat="1" ht="19.899999999999999" customHeight="1">
      <c r="B89" s="142"/>
      <c r="D89" s="153" t="s">
        <v>70</v>
      </c>
      <c r="E89" s="154" t="s">
        <v>22</v>
      </c>
      <c r="F89" s="154" t="s">
        <v>117</v>
      </c>
      <c r="I89" s="145"/>
      <c r="J89" s="155">
        <f>BK89</f>
        <v>0</v>
      </c>
      <c r="L89" s="142"/>
      <c r="M89" s="147"/>
      <c r="N89" s="148"/>
      <c r="O89" s="148"/>
      <c r="P89" s="149">
        <f>SUM(P90:P107)</f>
        <v>0</v>
      </c>
      <c r="Q89" s="148"/>
      <c r="R89" s="149">
        <f>SUM(R90:R107)</f>
        <v>15.378880000000001</v>
      </c>
      <c r="S89" s="148"/>
      <c r="T89" s="150">
        <f>SUM(T90:T107)</f>
        <v>0</v>
      </c>
      <c r="AR89" s="143" t="s">
        <v>22</v>
      </c>
      <c r="AT89" s="151" t="s">
        <v>70</v>
      </c>
      <c r="AU89" s="151" t="s">
        <v>22</v>
      </c>
      <c r="AY89" s="143" t="s">
        <v>116</v>
      </c>
      <c r="BK89" s="152">
        <f>SUM(BK90:BK107)</f>
        <v>0</v>
      </c>
    </row>
    <row r="90" spans="2:65" s="1" customFormat="1" ht="22.5" customHeight="1">
      <c r="B90" s="156"/>
      <c r="C90" s="157" t="s">
        <v>22</v>
      </c>
      <c r="D90" s="157" t="s">
        <v>118</v>
      </c>
      <c r="E90" s="158" t="s">
        <v>119</v>
      </c>
      <c r="F90" s="159" t="s">
        <v>120</v>
      </c>
      <c r="G90" s="160" t="s">
        <v>121</v>
      </c>
      <c r="H90" s="161">
        <v>212.36</v>
      </c>
      <c r="I90" s="162"/>
      <c r="J90" s="163">
        <f t="shared" ref="J90:J107" si="0">ROUND(I90*H90,2)</f>
        <v>0</v>
      </c>
      <c r="K90" s="159" t="s">
        <v>122</v>
      </c>
      <c r="L90" s="31"/>
      <c r="M90" s="164" t="s">
        <v>20</v>
      </c>
      <c r="N90" s="165" t="s">
        <v>42</v>
      </c>
      <c r="O90" s="32"/>
      <c r="P90" s="166">
        <f t="shared" ref="P90:P107" si="1">O90*H90</f>
        <v>0</v>
      </c>
      <c r="Q90" s="166">
        <v>0</v>
      </c>
      <c r="R90" s="166">
        <f t="shared" ref="R90:R107" si="2">Q90*H90</f>
        <v>0</v>
      </c>
      <c r="S90" s="166">
        <v>0</v>
      </c>
      <c r="T90" s="167">
        <f t="shared" ref="T90:T107" si="3">S90*H90</f>
        <v>0</v>
      </c>
      <c r="AR90" s="14" t="s">
        <v>123</v>
      </c>
      <c r="AT90" s="14" t="s">
        <v>118</v>
      </c>
      <c r="AU90" s="14" t="s">
        <v>79</v>
      </c>
      <c r="AY90" s="14" t="s">
        <v>116</v>
      </c>
      <c r="BE90" s="168">
        <f t="shared" ref="BE90:BE107" si="4">IF(N90="základní",J90,0)</f>
        <v>0</v>
      </c>
      <c r="BF90" s="168">
        <f t="shared" ref="BF90:BF107" si="5">IF(N90="snížená",J90,0)</f>
        <v>0</v>
      </c>
      <c r="BG90" s="168">
        <f t="shared" ref="BG90:BG107" si="6">IF(N90="zákl. přenesená",J90,0)</f>
        <v>0</v>
      </c>
      <c r="BH90" s="168">
        <f t="shared" ref="BH90:BH107" si="7">IF(N90="sníž. přenesená",J90,0)</f>
        <v>0</v>
      </c>
      <c r="BI90" s="168">
        <f t="shared" ref="BI90:BI107" si="8">IF(N90="nulová",J90,0)</f>
        <v>0</v>
      </c>
      <c r="BJ90" s="14" t="s">
        <v>22</v>
      </c>
      <c r="BK90" s="168">
        <f t="shared" ref="BK90:BK107" si="9">ROUND(I90*H90,2)</f>
        <v>0</v>
      </c>
      <c r="BL90" s="14" t="s">
        <v>123</v>
      </c>
      <c r="BM90" s="14" t="s">
        <v>124</v>
      </c>
    </row>
    <row r="91" spans="2:65" s="1" customFormat="1" ht="22.5" customHeight="1">
      <c r="B91" s="156"/>
      <c r="C91" s="157" t="s">
        <v>79</v>
      </c>
      <c r="D91" s="157" t="s">
        <v>118</v>
      </c>
      <c r="E91" s="158" t="s">
        <v>125</v>
      </c>
      <c r="F91" s="159" t="s">
        <v>126</v>
      </c>
      <c r="G91" s="160" t="s">
        <v>121</v>
      </c>
      <c r="H91" s="161">
        <v>106.18</v>
      </c>
      <c r="I91" s="162"/>
      <c r="J91" s="163">
        <f t="shared" si="0"/>
        <v>0</v>
      </c>
      <c r="K91" s="159" t="s">
        <v>122</v>
      </c>
      <c r="L91" s="31"/>
      <c r="M91" s="164" t="s">
        <v>20</v>
      </c>
      <c r="N91" s="165" t="s">
        <v>42</v>
      </c>
      <c r="O91" s="32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14" t="s">
        <v>123</v>
      </c>
      <c r="AT91" s="14" t="s">
        <v>118</v>
      </c>
      <c r="AU91" s="14" t="s">
        <v>79</v>
      </c>
      <c r="AY91" s="14" t="s">
        <v>116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14" t="s">
        <v>22</v>
      </c>
      <c r="BK91" s="168">
        <f t="shared" si="9"/>
        <v>0</v>
      </c>
      <c r="BL91" s="14" t="s">
        <v>123</v>
      </c>
      <c r="BM91" s="14" t="s">
        <v>127</v>
      </c>
    </row>
    <row r="92" spans="2:65" s="1" customFormat="1" ht="22.5" customHeight="1">
      <c r="B92" s="156"/>
      <c r="C92" s="157" t="s">
        <v>128</v>
      </c>
      <c r="D92" s="157" t="s">
        <v>118</v>
      </c>
      <c r="E92" s="158" t="s">
        <v>129</v>
      </c>
      <c r="F92" s="159" t="s">
        <v>130</v>
      </c>
      <c r="G92" s="160" t="s">
        <v>121</v>
      </c>
      <c r="H92" s="161">
        <v>25</v>
      </c>
      <c r="I92" s="162"/>
      <c r="J92" s="163">
        <f t="shared" si="0"/>
        <v>0</v>
      </c>
      <c r="K92" s="159" t="s">
        <v>122</v>
      </c>
      <c r="L92" s="31"/>
      <c r="M92" s="164" t="s">
        <v>20</v>
      </c>
      <c r="N92" s="165" t="s">
        <v>42</v>
      </c>
      <c r="O92" s="32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14" t="s">
        <v>123</v>
      </c>
      <c r="AT92" s="14" t="s">
        <v>118</v>
      </c>
      <c r="AU92" s="14" t="s">
        <v>79</v>
      </c>
      <c r="AY92" s="14" t="s">
        <v>116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14" t="s">
        <v>22</v>
      </c>
      <c r="BK92" s="168">
        <f t="shared" si="9"/>
        <v>0</v>
      </c>
      <c r="BL92" s="14" t="s">
        <v>123</v>
      </c>
      <c r="BM92" s="14" t="s">
        <v>131</v>
      </c>
    </row>
    <row r="93" spans="2:65" s="1" customFormat="1" ht="22.5" customHeight="1">
      <c r="B93" s="156"/>
      <c r="C93" s="157" t="s">
        <v>123</v>
      </c>
      <c r="D93" s="157" t="s">
        <v>118</v>
      </c>
      <c r="E93" s="158" t="s">
        <v>132</v>
      </c>
      <c r="F93" s="159" t="s">
        <v>133</v>
      </c>
      <c r="G93" s="160" t="s">
        <v>121</v>
      </c>
      <c r="H93" s="161">
        <v>8</v>
      </c>
      <c r="I93" s="162"/>
      <c r="J93" s="163">
        <f t="shared" si="0"/>
        <v>0</v>
      </c>
      <c r="K93" s="159" t="s">
        <v>122</v>
      </c>
      <c r="L93" s="31"/>
      <c r="M93" s="164" t="s">
        <v>20</v>
      </c>
      <c r="N93" s="165" t="s">
        <v>42</v>
      </c>
      <c r="O93" s="32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14" t="s">
        <v>123</v>
      </c>
      <c r="AT93" s="14" t="s">
        <v>118</v>
      </c>
      <c r="AU93" s="14" t="s">
        <v>79</v>
      </c>
      <c r="AY93" s="14" t="s">
        <v>116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14" t="s">
        <v>22</v>
      </c>
      <c r="BK93" s="168">
        <f t="shared" si="9"/>
        <v>0</v>
      </c>
      <c r="BL93" s="14" t="s">
        <v>123</v>
      </c>
      <c r="BM93" s="14" t="s">
        <v>134</v>
      </c>
    </row>
    <row r="94" spans="2:65" s="1" customFormat="1" ht="22.5" customHeight="1">
      <c r="B94" s="156"/>
      <c r="C94" s="157" t="s">
        <v>135</v>
      </c>
      <c r="D94" s="157" t="s">
        <v>118</v>
      </c>
      <c r="E94" s="158" t="s">
        <v>136</v>
      </c>
      <c r="F94" s="159" t="s">
        <v>137</v>
      </c>
      <c r="G94" s="160" t="s">
        <v>121</v>
      </c>
      <c r="H94" s="161">
        <v>4</v>
      </c>
      <c r="I94" s="162"/>
      <c r="J94" s="163">
        <f t="shared" si="0"/>
        <v>0</v>
      </c>
      <c r="K94" s="159" t="s">
        <v>122</v>
      </c>
      <c r="L94" s="31"/>
      <c r="M94" s="164" t="s">
        <v>20</v>
      </c>
      <c r="N94" s="165" t="s">
        <v>42</v>
      </c>
      <c r="O94" s="32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14" t="s">
        <v>123</v>
      </c>
      <c r="AT94" s="14" t="s">
        <v>118</v>
      </c>
      <c r="AU94" s="14" t="s">
        <v>79</v>
      </c>
      <c r="AY94" s="14" t="s">
        <v>116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14" t="s">
        <v>22</v>
      </c>
      <c r="BK94" s="168">
        <f t="shared" si="9"/>
        <v>0</v>
      </c>
      <c r="BL94" s="14" t="s">
        <v>123</v>
      </c>
      <c r="BM94" s="14" t="s">
        <v>138</v>
      </c>
    </row>
    <row r="95" spans="2:65" s="1" customFormat="1" ht="22.5" customHeight="1">
      <c r="B95" s="156"/>
      <c r="C95" s="157" t="s">
        <v>139</v>
      </c>
      <c r="D95" s="157" t="s">
        <v>118</v>
      </c>
      <c r="E95" s="158" t="s">
        <v>140</v>
      </c>
      <c r="F95" s="159" t="s">
        <v>141</v>
      </c>
      <c r="G95" s="160" t="s">
        <v>121</v>
      </c>
      <c r="H95" s="161">
        <v>19.600000000000001</v>
      </c>
      <c r="I95" s="162"/>
      <c r="J95" s="163">
        <f t="shared" si="0"/>
        <v>0</v>
      </c>
      <c r="K95" s="159" t="s">
        <v>122</v>
      </c>
      <c r="L95" s="31"/>
      <c r="M95" s="164" t="s">
        <v>20</v>
      </c>
      <c r="N95" s="165" t="s">
        <v>42</v>
      </c>
      <c r="O95" s="32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14" t="s">
        <v>123</v>
      </c>
      <c r="AT95" s="14" t="s">
        <v>118</v>
      </c>
      <c r="AU95" s="14" t="s">
        <v>79</v>
      </c>
      <c r="AY95" s="14" t="s">
        <v>116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14" t="s">
        <v>22</v>
      </c>
      <c r="BK95" s="168">
        <f t="shared" si="9"/>
        <v>0</v>
      </c>
      <c r="BL95" s="14" t="s">
        <v>123</v>
      </c>
      <c r="BM95" s="14" t="s">
        <v>142</v>
      </c>
    </row>
    <row r="96" spans="2:65" s="1" customFormat="1" ht="22.5" customHeight="1">
      <c r="B96" s="156"/>
      <c r="C96" s="157" t="s">
        <v>143</v>
      </c>
      <c r="D96" s="157" t="s">
        <v>118</v>
      </c>
      <c r="E96" s="158" t="s">
        <v>144</v>
      </c>
      <c r="F96" s="159" t="s">
        <v>145</v>
      </c>
      <c r="G96" s="160" t="s">
        <v>121</v>
      </c>
      <c r="H96" s="161">
        <v>9.8000000000000007</v>
      </c>
      <c r="I96" s="162"/>
      <c r="J96" s="163">
        <f t="shared" si="0"/>
        <v>0</v>
      </c>
      <c r="K96" s="159" t="s">
        <v>122</v>
      </c>
      <c r="L96" s="31"/>
      <c r="M96" s="164" t="s">
        <v>20</v>
      </c>
      <c r="N96" s="165" t="s">
        <v>42</v>
      </c>
      <c r="O96" s="32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14" t="s">
        <v>123</v>
      </c>
      <c r="AT96" s="14" t="s">
        <v>118</v>
      </c>
      <c r="AU96" s="14" t="s">
        <v>79</v>
      </c>
      <c r="AY96" s="14" t="s">
        <v>116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14" t="s">
        <v>22</v>
      </c>
      <c r="BK96" s="168">
        <f t="shared" si="9"/>
        <v>0</v>
      </c>
      <c r="BL96" s="14" t="s">
        <v>123</v>
      </c>
      <c r="BM96" s="14" t="s">
        <v>146</v>
      </c>
    </row>
    <row r="97" spans="2:65" s="1" customFormat="1" ht="22.5" customHeight="1">
      <c r="B97" s="156"/>
      <c r="C97" s="157" t="s">
        <v>147</v>
      </c>
      <c r="D97" s="157" t="s">
        <v>118</v>
      </c>
      <c r="E97" s="158" t="s">
        <v>148</v>
      </c>
      <c r="F97" s="159" t="s">
        <v>149</v>
      </c>
      <c r="G97" s="160" t="s">
        <v>150</v>
      </c>
      <c r="H97" s="161">
        <v>16</v>
      </c>
      <c r="I97" s="162"/>
      <c r="J97" s="163">
        <f t="shared" si="0"/>
        <v>0</v>
      </c>
      <c r="K97" s="159" t="s">
        <v>122</v>
      </c>
      <c r="L97" s="31"/>
      <c r="M97" s="164" t="s">
        <v>20</v>
      </c>
      <c r="N97" s="165" t="s">
        <v>42</v>
      </c>
      <c r="O97" s="32"/>
      <c r="P97" s="166">
        <f t="shared" si="1"/>
        <v>0</v>
      </c>
      <c r="Q97" s="166">
        <v>6.9999999999999999E-4</v>
      </c>
      <c r="R97" s="166">
        <f t="shared" si="2"/>
        <v>1.12E-2</v>
      </c>
      <c r="S97" s="166">
        <v>0</v>
      </c>
      <c r="T97" s="167">
        <f t="shared" si="3"/>
        <v>0</v>
      </c>
      <c r="AR97" s="14" t="s">
        <v>123</v>
      </c>
      <c r="AT97" s="14" t="s">
        <v>118</v>
      </c>
      <c r="AU97" s="14" t="s">
        <v>79</v>
      </c>
      <c r="AY97" s="14" t="s">
        <v>116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14" t="s">
        <v>22</v>
      </c>
      <c r="BK97" s="168">
        <f t="shared" si="9"/>
        <v>0</v>
      </c>
      <c r="BL97" s="14" t="s">
        <v>123</v>
      </c>
      <c r="BM97" s="14" t="s">
        <v>151</v>
      </c>
    </row>
    <row r="98" spans="2:65" s="1" customFormat="1" ht="22.5" customHeight="1">
      <c r="B98" s="156"/>
      <c r="C98" s="157" t="s">
        <v>152</v>
      </c>
      <c r="D98" s="157" t="s">
        <v>118</v>
      </c>
      <c r="E98" s="158" t="s">
        <v>153</v>
      </c>
      <c r="F98" s="159" t="s">
        <v>154</v>
      </c>
      <c r="G98" s="160" t="s">
        <v>150</v>
      </c>
      <c r="H98" s="161">
        <v>16</v>
      </c>
      <c r="I98" s="162"/>
      <c r="J98" s="163">
        <f t="shared" si="0"/>
        <v>0</v>
      </c>
      <c r="K98" s="159" t="s">
        <v>122</v>
      </c>
      <c r="L98" s="31"/>
      <c r="M98" s="164" t="s">
        <v>20</v>
      </c>
      <c r="N98" s="165" t="s">
        <v>42</v>
      </c>
      <c r="O98" s="32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14" t="s">
        <v>123</v>
      </c>
      <c r="AT98" s="14" t="s">
        <v>118</v>
      </c>
      <c r="AU98" s="14" t="s">
        <v>79</v>
      </c>
      <c r="AY98" s="14" t="s">
        <v>116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14" t="s">
        <v>22</v>
      </c>
      <c r="BK98" s="168">
        <f t="shared" si="9"/>
        <v>0</v>
      </c>
      <c r="BL98" s="14" t="s">
        <v>123</v>
      </c>
      <c r="BM98" s="14" t="s">
        <v>155</v>
      </c>
    </row>
    <row r="99" spans="2:65" s="1" customFormat="1" ht="22.5" customHeight="1">
      <c r="B99" s="156"/>
      <c r="C99" s="157" t="s">
        <v>27</v>
      </c>
      <c r="D99" s="157" t="s">
        <v>118</v>
      </c>
      <c r="E99" s="158" t="s">
        <v>156</v>
      </c>
      <c r="F99" s="159" t="s">
        <v>157</v>
      </c>
      <c r="G99" s="160" t="s">
        <v>121</v>
      </c>
      <c r="H99" s="161">
        <v>8</v>
      </c>
      <c r="I99" s="162"/>
      <c r="J99" s="163">
        <f t="shared" si="0"/>
        <v>0</v>
      </c>
      <c r="K99" s="159" t="s">
        <v>122</v>
      </c>
      <c r="L99" s="31"/>
      <c r="M99" s="164" t="s">
        <v>20</v>
      </c>
      <c r="N99" s="165" t="s">
        <v>42</v>
      </c>
      <c r="O99" s="32"/>
      <c r="P99" s="166">
        <f t="shared" si="1"/>
        <v>0</v>
      </c>
      <c r="Q99" s="166">
        <v>4.6000000000000001E-4</v>
      </c>
      <c r="R99" s="166">
        <f t="shared" si="2"/>
        <v>3.6800000000000001E-3</v>
      </c>
      <c r="S99" s="166">
        <v>0</v>
      </c>
      <c r="T99" s="167">
        <f t="shared" si="3"/>
        <v>0</v>
      </c>
      <c r="AR99" s="14" t="s">
        <v>123</v>
      </c>
      <c r="AT99" s="14" t="s">
        <v>118</v>
      </c>
      <c r="AU99" s="14" t="s">
        <v>79</v>
      </c>
      <c r="AY99" s="14" t="s">
        <v>116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14" t="s">
        <v>22</v>
      </c>
      <c r="BK99" s="168">
        <f t="shared" si="9"/>
        <v>0</v>
      </c>
      <c r="BL99" s="14" t="s">
        <v>123</v>
      </c>
      <c r="BM99" s="14" t="s">
        <v>158</v>
      </c>
    </row>
    <row r="100" spans="2:65" s="1" customFormat="1" ht="22.5" customHeight="1">
      <c r="B100" s="156"/>
      <c r="C100" s="157" t="s">
        <v>159</v>
      </c>
      <c r="D100" s="157" t="s">
        <v>118</v>
      </c>
      <c r="E100" s="158" t="s">
        <v>160</v>
      </c>
      <c r="F100" s="159" t="s">
        <v>161</v>
      </c>
      <c r="G100" s="160" t="s">
        <v>121</v>
      </c>
      <c r="H100" s="161">
        <v>8</v>
      </c>
      <c r="I100" s="162"/>
      <c r="J100" s="163">
        <f t="shared" si="0"/>
        <v>0</v>
      </c>
      <c r="K100" s="159" t="s">
        <v>122</v>
      </c>
      <c r="L100" s="31"/>
      <c r="M100" s="164" t="s">
        <v>20</v>
      </c>
      <c r="N100" s="165" t="s">
        <v>42</v>
      </c>
      <c r="O100" s="32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14" t="s">
        <v>123</v>
      </c>
      <c r="AT100" s="14" t="s">
        <v>118</v>
      </c>
      <c r="AU100" s="14" t="s">
        <v>79</v>
      </c>
      <c r="AY100" s="14" t="s">
        <v>116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14" t="s">
        <v>22</v>
      </c>
      <c r="BK100" s="168">
        <f t="shared" si="9"/>
        <v>0</v>
      </c>
      <c r="BL100" s="14" t="s">
        <v>123</v>
      </c>
      <c r="BM100" s="14" t="s">
        <v>162</v>
      </c>
    </row>
    <row r="101" spans="2:65" s="1" customFormat="1" ht="22.5" customHeight="1">
      <c r="B101" s="156"/>
      <c r="C101" s="157" t="s">
        <v>163</v>
      </c>
      <c r="D101" s="157" t="s">
        <v>118</v>
      </c>
      <c r="E101" s="158" t="s">
        <v>164</v>
      </c>
      <c r="F101" s="159" t="s">
        <v>165</v>
      </c>
      <c r="G101" s="160" t="s">
        <v>121</v>
      </c>
      <c r="H101" s="161">
        <v>8</v>
      </c>
      <c r="I101" s="162"/>
      <c r="J101" s="163">
        <f t="shared" si="0"/>
        <v>0</v>
      </c>
      <c r="K101" s="159" t="s">
        <v>122</v>
      </c>
      <c r="L101" s="31"/>
      <c r="M101" s="164" t="s">
        <v>20</v>
      </c>
      <c r="N101" s="165" t="s">
        <v>42</v>
      </c>
      <c r="O101" s="32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14" t="s">
        <v>123</v>
      </c>
      <c r="AT101" s="14" t="s">
        <v>118</v>
      </c>
      <c r="AU101" s="14" t="s">
        <v>79</v>
      </c>
      <c r="AY101" s="14" t="s">
        <v>116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14" t="s">
        <v>22</v>
      </c>
      <c r="BK101" s="168">
        <f t="shared" si="9"/>
        <v>0</v>
      </c>
      <c r="BL101" s="14" t="s">
        <v>123</v>
      </c>
      <c r="BM101" s="14" t="s">
        <v>166</v>
      </c>
    </row>
    <row r="102" spans="2:65" s="1" customFormat="1" ht="22.5" customHeight="1">
      <c r="B102" s="156"/>
      <c r="C102" s="157" t="s">
        <v>167</v>
      </c>
      <c r="D102" s="157" t="s">
        <v>118</v>
      </c>
      <c r="E102" s="158" t="s">
        <v>168</v>
      </c>
      <c r="F102" s="159" t="s">
        <v>169</v>
      </c>
      <c r="G102" s="160" t="s">
        <v>121</v>
      </c>
      <c r="H102" s="161">
        <v>187.56</v>
      </c>
      <c r="I102" s="162"/>
      <c r="J102" s="163">
        <f t="shared" si="0"/>
        <v>0</v>
      </c>
      <c r="K102" s="159" t="s">
        <v>122</v>
      </c>
      <c r="L102" s="31"/>
      <c r="M102" s="164" t="s">
        <v>20</v>
      </c>
      <c r="N102" s="165" t="s">
        <v>42</v>
      </c>
      <c r="O102" s="32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14" t="s">
        <v>123</v>
      </c>
      <c r="AT102" s="14" t="s">
        <v>118</v>
      </c>
      <c r="AU102" s="14" t="s">
        <v>79</v>
      </c>
      <c r="AY102" s="14" t="s">
        <v>116</v>
      </c>
      <c r="BE102" s="168">
        <f t="shared" si="4"/>
        <v>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14" t="s">
        <v>22</v>
      </c>
      <c r="BK102" s="168">
        <f t="shared" si="9"/>
        <v>0</v>
      </c>
      <c r="BL102" s="14" t="s">
        <v>123</v>
      </c>
      <c r="BM102" s="14" t="s">
        <v>170</v>
      </c>
    </row>
    <row r="103" spans="2:65" s="1" customFormat="1" ht="22.5" customHeight="1">
      <c r="B103" s="156"/>
      <c r="C103" s="157" t="s">
        <v>171</v>
      </c>
      <c r="D103" s="157" t="s">
        <v>118</v>
      </c>
      <c r="E103" s="158" t="s">
        <v>172</v>
      </c>
      <c r="F103" s="159" t="s">
        <v>173</v>
      </c>
      <c r="G103" s="160" t="s">
        <v>121</v>
      </c>
      <c r="H103" s="161">
        <v>187.56</v>
      </c>
      <c r="I103" s="162"/>
      <c r="J103" s="163">
        <f t="shared" si="0"/>
        <v>0</v>
      </c>
      <c r="K103" s="159" t="s">
        <v>122</v>
      </c>
      <c r="L103" s="31"/>
      <c r="M103" s="164" t="s">
        <v>20</v>
      </c>
      <c r="N103" s="165" t="s">
        <v>42</v>
      </c>
      <c r="O103" s="32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14" t="s">
        <v>123</v>
      </c>
      <c r="AT103" s="14" t="s">
        <v>118</v>
      </c>
      <c r="AU103" s="14" t="s">
        <v>79</v>
      </c>
      <c r="AY103" s="14" t="s">
        <v>116</v>
      </c>
      <c r="BE103" s="168">
        <f t="shared" si="4"/>
        <v>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14" t="s">
        <v>22</v>
      </c>
      <c r="BK103" s="168">
        <f t="shared" si="9"/>
        <v>0</v>
      </c>
      <c r="BL103" s="14" t="s">
        <v>123</v>
      </c>
      <c r="BM103" s="14" t="s">
        <v>174</v>
      </c>
    </row>
    <row r="104" spans="2:65" s="1" customFormat="1" ht="22.5" customHeight="1">
      <c r="B104" s="156"/>
      <c r="C104" s="157" t="s">
        <v>8</v>
      </c>
      <c r="D104" s="157" t="s">
        <v>118</v>
      </c>
      <c r="E104" s="158" t="s">
        <v>175</v>
      </c>
      <c r="F104" s="159" t="s">
        <v>176</v>
      </c>
      <c r="G104" s="160" t="s">
        <v>177</v>
      </c>
      <c r="H104" s="161">
        <v>281.33999999999997</v>
      </c>
      <c r="I104" s="162"/>
      <c r="J104" s="163">
        <f t="shared" si="0"/>
        <v>0</v>
      </c>
      <c r="K104" s="159" t="s">
        <v>122</v>
      </c>
      <c r="L104" s="31"/>
      <c r="M104" s="164" t="s">
        <v>20</v>
      </c>
      <c r="N104" s="165" t="s">
        <v>42</v>
      </c>
      <c r="O104" s="32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14" t="s">
        <v>123</v>
      </c>
      <c r="AT104" s="14" t="s">
        <v>118</v>
      </c>
      <c r="AU104" s="14" t="s">
        <v>79</v>
      </c>
      <c r="AY104" s="14" t="s">
        <v>116</v>
      </c>
      <c r="BE104" s="168">
        <f t="shared" si="4"/>
        <v>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14" t="s">
        <v>22</v>
      </c>
      <c r="BK104" s="168">
        <f t="shared" si="9"/>
        <v>0</v>
      </c>
      <c r="BL104" s="14" t="s">
        <v>123</v>
      </c>
      <c r="BM104" s="14" t="s">
        <v>178</v>
      </c>
    </row>
    <row r="105" spans="2:65" s="1" customFormat="1" ht="22.5" customHeight="1">
      <c r="B105" s="156"/>
      <c r="C105" s="157" t="s">
        <v>179</v>
      </c>
      <c r="D105" s="157" t="s">
        <v>118</v>
      </c>
      <c r="E105" s="158" t="s">
        <v>180</v>
      </c>
      <c r="F105" s="159" t="s">
        <v>181</v>
      </c>
      <c r="G105" s="160" t="s">
        <v>121</v>
      </c>
      <c r="H105" s="161">
        <v>8</v>
      </c>
      <c r="I105" s="162"/>
      <c r="J105" s="163">
        <f t="shared" si="0"/>
        <v>0</v>
      </c>
      <c r="K105" s="159" t="s">
        <v>122</v>
      </c>
      <c r="L105" s="31"/>
      <c r="M105" s="164" t="s">
        <v>20</v>
      </c>
      <c r="N105" s="165" t="s">
        <v>42</v>
      </c>
      <c r="O105" s="32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14" t="s">
        <v>123</v>
      </c>
      <c r="AT105" s="14" t="s">
        <v>118</v>
      </c>
      <c r="AU105" s="14" t="s">
        <v>79</v>
      </c>
      <c r="AY105" s="14" t="s">
        <v>116</v>
      </c>
      <c r="BE105" s="168">
        <f t="shared" si="4"/>
        <v>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14" t="s">
        <v>22</v>
      </c>
      <c r="BK105" s="168">
        <f t="shared" si="9"/>
        <v>0</v>
      </c>
      <c r="BL105" s="14" t="s">
        <v>123</v>
      </c>
      <c r="BM105" s="14" t="s">
        <v>182</v>
      </c>
    </row>
    <row r="106" spans="2:65" s="1" customFormat="1" ht="22.5" customHeight="1">
      <c r="B106" s="156"/>
      <c r="C106" s="169" t="s">
        <v>183</v>
      </c>
      <c r="D106" s="169" t="s">
        <v>184</v>
      </c>
      <c r="E106" s="170" t="s">
        <v>185</v>
      </c>
      <c r="F106" s="171" t="s">
        <v>186</v>
      </c>
      <c r="G106" s="172" t="s">
        <v>177</v>
      </c>
      <c r="H106" s="173">
        <v>15.364000000000001</v>
      </c>
      <c r="I106" s="174"/>
      <c r="J106" s="175">
        <f t="shared" si="0"/>
        <v>0</v>
      </c>
      <c r="K106" s="171" t="s">
        <v>122</v>
      </c>
      <c r="L106" s="176"/>
      <c r="M106" s="177" t="s">
        <v>20</v>
      </c>
      <c r="N106" s="178" t="s">
        <v>42</v>
      </c>
      <c r="O106" s="32"/>
      <c r="P106" s="166">
        <f t="shared" si="1"/>
        <v>0</v>
      </c>
      <c r="Q106" s="166">
        <v>1</v>
      </c>
      <c r="R106" s="166">
        <f t="shared" si="2"/>
        <v>15.364000000000001</v>
      </c>
      <c r="S106" s="166">
        <v>0</v>
      </c>
      <c r="T106" s="167">
        <f t="shared" si="3"/>
        <v>0</v>
      </c>
      <c r="AR106" s="14" t="s">
        <v>147</v>
      </c>
      <c r="AT106" s="14" t="s">
        <v>184</v>
      </c>
      <c r="AU106" s="14" t="s">
        <v>79</v>
      </c>
      <c r="AY106" s="14" t="s">
        <v>116</v>
      </c>
      <c r="BE106" s="168">
        <f t="shared" si="4"/>
        <v>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14" t="s">
        <v>22</v>
      </c>
      <c r="BK106" s="168">
        <f t="shared" si="9"/>
        <v>0</v>
      </c>
      <c r="BL106" s="14" t="s">
        <v>123</v>
      </c>
      <c r="BM106" s="14" t="s">
        <v>187</v>
      </c>
    </row>
    <row r="107" spans="2:65" s="1" customFormat="1" ht="22.5" customHeight="1">
      <c r="B107" s="156"/>
      <c r="C107" s="157" t="s">
        <v>188</v>
      </c>
      <c r="D107" s="157" t="s">
        <v>118</v>
      </c>
      <c r="E107" s="158" t="s">
        <v>189</v>
      </c>
      <c r="F107" s="159" t="s">
        <v>190</v>
      </c>
      <c r="G107" s="160" t="s">
        <v>150</v>
      </c>
      <c r="H107" s="161">
        <v>450</v>
      </c>
      <c r="I107" s="162"/>
      <c r="J107" s="163">
        <f t="shared" si="0"/>
        <v>0</v>
      </c>
      <c r="K107" s="159" t="s">
        <v>122</v>
      </c>
      <c r="L107" s="31"/>
      <c r="M107" s="164" t="s">
        <v>20</v>
      </c>
      <c r="N107" s="165" t="s">
        <v>42</v>
      </c>
      <c r="O107" s="32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14" t="s">
        <v>123</v>
      </c>
      <c r="AT107" s="14" t="s">
        <v>118</v>
      </c>
      <c r="AU107" s="14" t="s">
        <v>79</v>
      </c>
      <c r="AY107" s="14" t="s">
        <v>116</v>
      </c>
      <c r="BE107" s="168">
        <f t="shared" si="4"/>
        <v>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14" t="s">
        <v>22</v>
      </c>
      <c r="BK107" s="168">
        <f t="shared" si="9"/>
        <v>0</v>
      </c>
      <c r="BL107" s="14" t="s">
        <v>123</v>
      </c>
      <c r="BM107" s="14" t="s">
        <v>191</v>
      </c>
    </row>
    <row r="108" spans="2:65" s="10" customFormat="1" ht="29.85" customHeight="1">
      <c r="B108" s="142"/>
      <c r="D108" s="153" t="s">
        <v>70</v>
      </c>
      <c r="E108" s="154" t="s">
        <v>79</v>
      </c>
      <c r="F108" s="154" t="s">
        <v>192</v>
      </c>
      <c r="I108" s="145"/>
      <c r="J108" s="155">
        <f>BK108</f>
        <v>0</v>
      </c>
      <c r="L108" s="142"/>
      <c r="M108" s="147"/>
      <c r="N108" s="148"/>
      <c r="O108" s="148"/>
      <c r="P108" s="149">
        <f>SUM(P109:P110)</f>
        <v>0</v>
      </c>
      <c r="Q108" s="148"/>
      <c r="R108" s="149">
        <f>SUM(R109:R110)</f>
        <v>39.408000000000001</v>
      </c>
      <c r="S108" s="148"/>
      <c r="T108" s="150">
        <f>SUM(T109:T110)</f>
        <v>0</v>
      </c>
      <c r="AR108" s="143" t="s">
        <v>22</v>
      </c>
      <c r="AT108" s="151" t="s">
        <v>70</v>
      </c>
      <c r="AU108" s="151" t="s">
        <v>22</v>
      </c>
      <c r="AY108" s="143" t="s">
        <v>116</v>
      </c>
      <c r="BK108" s="152">
        <f>SUM(BK109:BK110)</f>
        <v>0</v>
      </c>
    </row>
    <row r="109" spans="2:65" s="1" customFormat="1" ht="31.5" customHeight="1">
      <c r="B109" s="156"/>
      <c r="C109" s="157" t="s">
        <v>193</v>
      </c>
      <c r="D109" s="157" t="s">
        <v>118</v>
      </c>
      <c r="E109" s="158" t="s">
        <v>194</v>
      </c>
      <c r="F109" s="159" t="s">
        <v>195</v>
      </c>
      <c r="G109" s="160" t="s">
        <v>121</v>
      </c>
      <c r="H109" s="161">
        <v>9.6</v>
      </c>
      <c r="I109" s="162"/>
      <c r="J109" s="163">
        <f>ROUND(I109*H109,2)</f>
        <v>0</v>
      </c>
      <c r="K109" s="159" t="s">
        <v>122</v>
      </c>
      <c r="L109" s="31"/>
      <c r="M109" s="164" t="s">
        <v>20</v>
      </c>
      <c r="N109" s="165" t="s">
        <v>42</v>
      </c>
      <c r="O109" s="32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AR109" s="14" t="s">
        <v>123</v>
      </c>
      <c r="AT109" s="14" t="s">
        <v>118</v>
      </c>
      <c r="AU109" s="14" t="s">
        <v>79</v>
      </c>
      <c r="AY109" s="14" t="s">
        <v>116</v>
      </c>
      <c r="BE109" s="168">
        <f>IF(N109="základní",J109,0)</f>
        <v>0</v>
      </c>
      <c r="BF109" s="168">
        <f>IF(N109="snížená",J109,0)</f>
        <v>0</v>
      </c>
      <c r="BG109" s="168">
        <f>IF(N109="zákl. přenesená",J109,0)</f>
        <v>0</v>
      </c>
      <c r="BH109" s="168">
        <f>IF(N109="sníž. přenesená",J109,0)</f>
        <v>0</v>
      </c>
      <c r="BI109" s="168">
        <f>IF(N109="nulová",J109,0)</f>
        <v>0</v>
      </c>
      <c r="BJ109" s="14" t="s">
        <v>22</v>
      </c>
      <c r="BK109" s="168">
        <f>ROUND(I109*H109,2)</f>
        <v>0</v>
      </c>
      <c r="BL109" s="14" t="s">
        <v>123</v>
      </c>
      <c r="BM109" s="14" t="s">
        <v>196</v>
      </c>
    </row>
    <row r="110" spans="2:65" s="1" customFormat="1" ht="22.5" customHeight="1">
      <c r="B110" s="156"/>
      <c r="C110" s="157" t="s">
        <v>197</v>
      </c>
      <c r="D110" s="157" t="s">
        <v>118</v>
      </c>
      <c r="E110" s="158" t="s">
        <v>198</v>
      </c>
      <c r="F110" s="159" t="s">
        <v>199</v>
      </c>
      <c r="G110" s="160" t="s">
        <v>200</v>
      </c>
      <c r="H110" s="161">
        <v>160</v>
      </c>
      <c r="I110" s="162"/>
      <c r="J110" s="163">
        <f>ROUND(I110*H110,2)</f>
        <v>0</v>
      </c>
      <c r="K110" s="159" t="s">
        <v>122</v>
      </c>
      <c r="L110" s="31"/>
      <c r="M110" s="164" t="s">
        <v>20</v>
      </c>
      <c r="N110" s="165" t="s">
        <v>42</v>
      </c>
      <c r="O110" s="32"/>
      <c r="P110" s="166">
        <f>O110*H110</f>
        <v>0</v>
      </c>
      <c r="Q110" s="166">
        <v>0.24629999999999999</v>
      </c>
      <c r="R110" s="166">
        <f>Q110*H110</f>
        <v>39.408000000000001</v>
      </c>
      <c r="S110" s="166">
        <v>0</v>
      </c>
      <c r="T110" s="167">
        <f>S110*H110</f>
        <v>0</v>
      </c>
      <c r="AR110" s="14" t="s">
        <v>123</v>
      </c>
      <c r="AT110" s="14" t="s">
        <v>118</v>
      </c>
      <c r="AU110" s="14" t="s">
        <v>79</v>
      </c>
      <c r="AY110" s="14" t="s">
        <v>116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4" t="s">
        <v>22</v>
      </c>
      <c r="BK110" s="168">
        <f>ROUND(I110*H110,2)</f>
        <v>0</v>
      </c>
      <c r="BL110" s="14" t="s">
        <v>123</v>
      </c>
      <c r="BM110" s="14" t="s">
        <v>201</v>
      </c>
    </row>
    <row r="111" spans="2:65" s="10" customFormat="1" ht="29.85" customHeight="1">
      <c r="B111" s="142"/>
      <c r="D111" s="153" t="s">
        <v>70</v>
      </c>
      <c r="E111" s="154" t="s">
        <v>135</v>
      </c>
      <c r="F111" s="154" t="s">
        <v>202</v>
      </c>
      <c r="I111" s="145"/>
      <c r="J111" s="155">
        <f>BK111</f>
        <v>0</v>
      </c>
      <c r="L111" s="142"/>
      <c r="M111" s="147"/>
      <c r="N111" s="148"/>
      <c r="O111" s="148"/>
      <c r="P111" s="149">
        <f>SUM(P112:P126)</f>
        <v>0</v>
      </c>
      <c r="Q111" s="148"/>
      <c r="R111" s="149">
        <f>SUM(R112:R126)</f>
        <v>148.55234999999999</v>
      </c>
      <c r="S111" s="148"/>
      <c r="T111" s="150">
        <f>SUM(T112:T126)</f>
        <v>0</v>
      </c>
      <c r="AR111" s="143" t="s">
        <v>22</v>
      </c>
      <c r="AT111" s="151" t="s">
        <v>70</v>
      </c>
      <c r="AU111" s="151" t="s">
        <v>22</v>
      </c>
      <c r="AY111" s="143" t="s">
        <v>116</v>
      </c>
      <c r="BK111" s="152">
        <f>SUM(BK112:BK126)</f>
        <v>0</v>
      </c>
    </row>
    <row r="112" spans="2:65" s="1" customFormat="1" ht="22.5" customHeight="1">
      <c r="B112" s="156"/>
      <c r="C112" s="157" t="s">
        <v>7</v>
      </c>
      <c r="D112" s="157" t="s">
        <v>118</v>
      </c>
      <c r="E112" s="158" t="s">
        <v>203</v>
      </c>
      <c r="F112" s="159" t="s">
        <v>204</v>
      </c>
      <c r="G112" s="160" t="s">
        <v>150</v>
      </c>
      <c r="H112" s="161">
        <v>270</v>
      </c>
      <c r="I112" s="162"/>
      <c r="J112" s="163">
        <f t="shared" ref="J112:J126" si="10">ROUND(I112*H112,2)</f>
        <v>0</v>
      </c>
      <c r="K112" s="159" t="s">
        <v>122</v>
      </c>
      <c r="L112" s="31"/>
      <c r="M112" s="164" t="s">
        <v>20</v>
      </c>
      <c r="N112" s="165" t="s">
        <v>42</v>
      </c>
      <c r="O112" s="32"/>
      <c r="P112" s="166">
        <f t="shared" ref="P112:P126" si="11">O112*H112</f>
        <v>0</v>
      </c>
      <c r="Q112" s="166">
        <v>0</v>
      </c>
      <c r="R112" s="166">
        <f t="shared" ref="R112:R126" si="12">Q112*H112</f>
        <v>0</v>
      </c>
      <c r="S112" s="166">
        <v>0</v>
      </c>
      <c r="T112" s="167">
        <f t="shared" ref="T112:T126" si="13">S112*H112</f>
        <v>0</v>
      </c>
      <c r="AR112" s="14" t="s">
        <v>123</v>
      </c>
      <c r="AT112" s="14" t="s">
        <v>118</v>
      </c>
      <c r="AU112" s="14" t="s">
        <v>79</v>
      </c>
      <c r="AY112" s="14" t="s">
        <v>116</v>
      </c>
      <c r="BE112" s="168">
        <f t="shared" ref="BE112:BE126" si="14">IF(N112="základní",J112,0)</f>
        <v>0</v>
      </c>
      <c r="BF112" s="168">
        <f t="shared" ref="BF112:BF126" si="15">IF(N112="snížená",J112,0)</f>
        <v>0</v>
      </c>
      <c r="BG112" s="168">
        <f t="shared" ref="BG112:BG126" si="16">IF(N112="zákl. přenesená",J112,0)</f>
        <v>0</v>
      </c>
      <c r="BH112" s="168">
        <f t="shared" ref="BH112:BH126" si="17">IF(N112="sníž. přenesená",J112,0)</f>
        <v>0</v>
      </c>
      <c r="BI112" s="168">
        <f t="shared" ref="BI112:BI126" si="18">IF(N112="nulová",J112,0)</f>
        <v>0</v>
      </c>
      <c r="BJ112" s="14" t="s">
        <v>22</v>
      </c>
      <c r="BK112" s="168">
        <f t="shared" ref="BK112:BK126" si="19">ROUND(I112*H112,2)</f>
        <v>0</v>
      </c>
      <c r="BL112" s="14" t="s">
        <v>123</v>
      </c>
      <c r="BM112" s="14" t="s">
        <v>205</v>
      </c>
    </row>
    <row r="113" spans="2:65" s="1" customFormat="1" ht="22.5" customHeight="1">
      <c r="B113" s="156"/>
      <c r="C113" s="157" t="s">
        <v>206</v>
      </c>
      <c r="D113" s="157" t="s">
        <v>118</v>
      </c>
      <c r="E113" s="158" t="s">
        <v>207</v>
      </c>
      <c r="F113" s="159" t="s">
        <v>208</v>
      </c>
      <c r="G113" s="160" t="s">
        <v>150</v>
      </c>
      <c r="H113" s="161">
        <v>120</v>
      </c>
      <c r="I113" s="162"/>
      <c r="J113" s="163">
        <f t="shared" si="10"/>
        <v>0</v>
      </c>
      <c r="K113" s="159" t="s">
        <v>122</v>
      </c>
      <c r="L113" s="31"/>
      <c r="M113" s="164" t="s">
        <v>20</v>
      </c>
      <c r="N113" s="165" t="s">
        <v>42</v>
      </c>
      <c r="O113" s="32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14" t="s">
        <v>123</v>
      </c>
      <c r="AT113" s="14" t="s">
        <v>118</v>
      </c>
      <c r="AU113" s="14" t="s">
        <v>79</v>
      </c>
      <c r="AY113" s="14" t="s">
        <v>116</v>
      </c>
      <c r="BE113" s="168">
        <f t="shared" si="14"/>
        <v>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14" t="s">
        <v>22</v>
      </c>
      <c r="BK113" s="168">
        <f t="shared" si="19"/>
        <v>0</v>
      </c>
      <c r="BL113" s="14" t="s">
        <v>123</v>
      </c>
      <c r="BM113" s="14" t="s">
        <v>209</v>
      </c>
    </row>
    <row r="114" spans="2:65" s="1" customFormat="1" ht="22.5" customHeight="1">
      <c r="B114" s="156"/>
      <c r="C114" s="157" t="s">
        <v>210</v>
      </c>
      <c r="D114" s="157" t="s">
        <v>118</v>
      </c>
      <c r="E114" s="158" t="s">
        <v>211</v>
      </c>
      <c r="F114" s="159" t="s">
        <v>212</v>
      </c>
      <c r="G114" s="160" t="s">
        <v>150</v>
      </c>
      <c r="H114" s="161">
        <v>330</v>
      </c>
      <c r="I114" s="162"/>
      <c r="J114" s="163">
        <f t="shared" si="10"/>
        <v>0</v>
      </c>
      <c r="K114" s="159" t="s">
        <v>122</v>
      </c>
      <c r="L114" s="31"/>
      <c r="M114" s="164" t="s">
        <v>20</v>
      </c>
      <c r="N114" s="165" t="s">
        <v>42</v>
      </c>
      <c r="O114" s="32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14" t="s">
        <v>123</v>
      </c>
      <c r="AT114" s="14" t="s">
        <v>118</v>
      </c>
      <c r="AU114" s="14" t="s">
        <v>79</v>
      </c>
      <c r="AY114" s="14" t="s">
        <v>116</v>
      </c>
      <c r="BE114" s="168">
        <f t="shared" si="14"/>
        <v>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14" t="s">
        <v>22</v>
      </c>
      <c r="BK114" s="168">
        <f t="shared" si="19"/>
        <v>0</v>
      </c>
      <c r="BL114" s="14" t="s">
        <v>123</v>
      </c>
      <c r="BM114" s="14" t="s">
        <v>213</v>
      </c>
    </row>
    <row r="115" spans="2:65" s="1" customFormat="1" ht="22.5" customHeight="1">
      <c r="B115" s="156"/>
      <c r="C115" s="157" t="s">
        <v>214</v>
      </c>
      <c r="D115" s="157" t="s">
        <v>118</v>
      </c>
      <c r="E115" s="158" t="s">
        <v>215</v>
      </c>
      <c r="F115" s="159" t="s">
        <v>216</v>
      </c>
      <c r="G115" s="160" t="s">
        <v>150</v>
      </c>
      <c r="H115" s="161">
        <v>120</v>
      </c>
      <c r="I115" s="162"/>
      <c r="J115" s="163">
        <f t="shared" si="10"/>
        <v>0</v>
      </c>
      <c r="K115" s="159" t="s">
        <v>122</v>
      </c>
      <c r="L115" s="31"/>
      <c r="M115" s="164" t="s">
        <v>20</v>
      </c>
      <c r="N115" s="165" t="s">
        <v>42</v>
      </c>
      <c r="O115" s="32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14" t="s">
        <v>123</v>
      </c>
      <c r="AT115" s="14" t="s">
        <v>118</v>
      </c>
      <c r="AU115" s="14" t="s">
        <v>79</v>
      </c>
      <c r="AY115" s="14" t="s">
        <v>116</v>
      </c>
      <c r="BE115" s="168">
        <f t="shared" si="14"/>
        <v>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14" t="s">
        <v>22</v>
      </c>
      <c r="BK115" s="168">
        <f t="shared" si="19"/>
        <v>0</v>
      </c>
      <c r="BL115" s="14" t="s">
        <v>123</v>
      </c>
      <c r="BM115" s="14" t="s">
        <v>217</v>
      </c>
    </row>
    <row r="116" spans="2:65" s="1" customFormat="1" ht="22.5" customHeight="1">
      <c r="B116" s="156"/>
      <c r="C116" s="157" t="s">
        <v>218</v>
      </c>
      <c r="D116" s="157" t="s">
        <v>118</v>
      </c>
      <c r="E116" s="158" t="s">
        <v>219</v>
      </c>
      <c r="F116" s="159" t="s">
        <v>220</v>
      </c>
      <c r="G116" s="160" t="s">
        <v>150</v>
      </c>
      <c r="H116" s="161">
        <v>945</v>
      </c>
      <c r="I116" s="162"/>
      <c r="J116" s="163">
        <f t="shared" si="10"/>
        <v>0</v>
      </c>
      <c r="K116" s="159" t="s">
        <v>122</v>
      </c>
      <c r="L116" s="31"/>
      <c r="M116" s="164" t="s">
        <v>20</v>
      </c>
      <c r="N116" s="165" t="s">
        <v>42</v>
      </c>
      <c r="O116" s="32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14" t="s">
        <v>123</v>
      </c>
      <c r="AT116" s="14" t="s">
        <v>118</v>
      </c>
      <c r="AU116" s="14" t="s">
        <v>79</v>
      </c>
      <c r="AY116" s="14" t="s">
        <v>116</v>
      </c>
      <c r="BE116" s="168">
        <f t="shared" si="14"/>
        <v>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14" t="s">
        <v>22</v>
      </c>
      <c r="BK116" s="168">
        <f t="shared" si="19"/>
        <v>0</v>
      </c>
      <c r="BL116" s="14" t="s">
        <v>123</v>
      </c>
      <c r="BM116" s="14" t="s">
        <v>221</v>
      </c>
    </row>
    <row r="117" spans="2:65" s="1" customFormat="1" ht="22.5" customHeight="1">
      <c r="B117" s="156"/>
      <c r="C117" s="157" t="s">
        <v>222</v>
      </c>
      <c r="D117" s="157" t="s">
        <v>118</v>
      </c>
      <c r="E117" s="158" t="s">
        <v>223</v>
      </c>
      <c r="F117" s="159" t="s">
        <v>224</v>
      </c>
      <c r="G117" s="160" t="s">
        <v>150</v>
      </c>
      <c r="H117" s="161">
        <v>105</v>
      </c>
      <c r="I117" s="162"/>
      <c r="J117" s="163">
        <f t="shared" si="10"/>
        <v>0</v>
      </c>
      <c r="K117" s="159" t="s">
        <v>225</v>
      </c>
      <c r="L117" s="31"/>
      <c r="M117" s="164" t="s">
        <v>20</v>
      </c>
      <c r="N117" s="165" t="s">
        <v>42</v>
      </c>
      <c r="O117" s="32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14" t="s">
        <v>123</v>
      </c>
      <c r="AT117" s="14" t="s">
        <v>118</v>
      </c>
      <c r="AU117" s="14" t="s">
        <v>79</v>
      </c>
      <c r="AY117" s="14" t="s">
        <v>116</v>
      </c>
      <c r="BE117" s="168">
        <f t="shared" si="14"/>
        <v>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14" t="s">
        <v>22</v>
      </c>
      <c r="BK117" s="168">
        <f t="shared" si="19"/>
        <v>0</v>
      </c>
      <c r="BL117" s="14" t="s">
        <v>123</v>
      </c>
      <c r="BM117" s="14" t="s">
        <v>226</v>
      </c>
    </row>
    <row r="118" spans="2:65" s="1" customFormat="1" ht="22.5" customHeight="1">
      <c r="B118" s="156"/>
      <c r="C118" s="157" t="s">
        <v>227</v>
      </c>
      <c r="D118" s="157" t="s">
        <v>118</v>
      </c>
      <c r="E118" s="158" t="s">
        <v>228</v>
      </c>
      <c r="F118" s="159" t="s">
        <v>229</v>
      </c>
      <c r="G118" s="160" t="s">
        <v>150</v>
      </c>
      <c r="H118" s="161">
        <v>600</v>
      </c>
      <c r="I118" s="162"/>
      <c r="J118" s="163">
        <f t="shared" si="10"/>
        <v>0</v>
      </c>
      <c r="K118" s="159" t="s">
        <v>225</v>
      </c>
      <c r="L118" s="31"/>
      <c r="M118" s="164" t="s">
        <v>20</v>
      </c>
      <c r="N118" s="165" t="s">
        <v>42</v>
      </c>
      <c r="O118" s="32"/>
      <c r="P118" s="166">
        <f t="shared" si="11"/>
        <v>0</v>
      </c>
      <c r="Q118" s="166">
        <v>9.3410000000000007E-2</v>
      </c>
      <c r="R118" s="166">
        <f t="shared" si="12"/>
        <v>56.046000000000006</v>
      </c>
      <c r="S118" s="166">
        <v>0</v>
      </c>
      <c r="T118" s="167">
        <f t="shared" si="13"/>
        <v>0</v>
      </c>
      <c r="AR118" s="14" t="s">
        <v>123</v>
      </c>
      <c r="AT118" s="14" t="s">
        <v>118</v>
      </c>
      <c r="AU118" s="14" t="s">
        <v>79</v>
      </c>
      <c r="AY118" s="14" t="s">
        <v>116</v>
      </c>
      <c r="BE118" s="168">
        <f t="shared" si="14"/>
        <v>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14" t="s">
        <v>22</v>
      </c>
      <c r="BK118" s="168">
        <f t="shared" si="19"/>
        <v>0</v>
      </c>
      <c r="BL118" s="14" t="s">
        <v>123</v>
      </c>
      <c r="BM118" s="14" t="s">
        <v>230</v>
      </c>
    </row>
    <row r="119" spans="2:65" s="1" customFormat="1" ht="22.5" customHeight="1">
      <c r="B119" s="156"/>
      <c r="C119" s="157" t="s">
        <v>231</v>
      </c>
      <c r="D119" s="157" t="s">
        <v>118</v>
      </c>
      <c r="E119" s="158" t="s">
        <v>232</v>
      </c>
      <c r="F119" s="159" t="s">
        <v>233</v>
      </c>
      <c r="G119" s="160" t="s">
        <v>150</v>
      </c>
      <c r="H119" s="161">
        <v>945</v>
      </c>
      <c r="I119" s="162"/>
      <c r="J119" s="163">
        <f t="shared" si="10"/>
        <v>0</v>
      </c>
      <c r="K119" s="159" t="s">
        <v>122</v>
      </c>
      <c r="L119" s="31"/>
      <c r="M119" s="164" t="s">
        <v>20</v>
      </c>
      <c r="N119" s="165" t="s">
        <v>42</v>
      </c>
      <c r="O119" s="32"/>
      <c r="P119" s="166">
        <f t="shared" si="11"/>
        <v>0</v>
      </c>
      <c r="Q119" s="166">
        <v>7.1000000000000002E-4</v>
      </c>
      <c r="R119" s="166">
        <f t="shared" si="12"/>
        <v>0.67095000000000005</v>
      </c>
      <c r="S119" s="166">
        <v>0</v>
      </c>
      <c r="T119" s="167">
        <f t="shared" si="13"/>
        <v>0</v>
      </c>
      <c r="AR119" s="14" t="s">
        <v>123</v>
      </c>
      <c r="AT119" s="14" t="s">
        <v>118</v>
      </c>
      <c r="AU119" s="14" t="s">
        <v>79</v>
      </c>
      <c r="AY119" s="14" t="s">
        <v>116</v>
      </c>
      <c r="BE119" s="168">
        <f t="shared" si="14"/>
        <v>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14" t="s">
        <v>22</v>
      </c>
      <c r="BK119" s="168">
        <f t="shared" si="19"/>
        <v>0</v>
      </c>
      <c r="BL119" s="14" t="s">
        <v>123</v>
      </c>
      <c r="BM119" s="14" t="s">
        <v>234</v>
      </c>
    </row>
    <row r="120" spans="2:65" s="1" customFormat="1" ht="31.5" customHeight="1">
      <c r="B120" s="156"/>
      <c r="C120" s="157" t="s">
        <v>235</v>
      </c>
      <c r="D120" s="157" t="s">
        <v>118</v>
      </c>
      <c r="E120" s="158" t="s">
        <v>236</v>
      </c>
      <c r="F120" s="159" t="s">
        <v>237</v>
      </c>
      <c r="G120" s="160" t="s">
        <v>150</v>
      </c>
      <c r="H120" s="161">
        <v>945</v>
      </c>
      <c r="I120" s="162"/>
      <c r="J120" s="163">
        <f t="shared" si="10"/>
        <v>0</v>
      </c>
      <c r="K120" s="159" t="s">
        <v>122</v>
      </c>
      <c r="L120" s="31"/>
      <c r="M120" s="164" t="s">
        <v>20</v>
      </c>
      <c r="N120" s="165" t="s">
        <v>42</v>
      </c>
      <c r="O120" s="32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AR120" s="14" t="s">
        <v>123</v>
      </c>
      <c r="AT120" s="14" t="s">
        <v>118</v>
      </c>
      <c r="AU120" s="14" t="s">
        <v>79</v>
      </c>
      <c r="AY120" s="14" t="s">
        <v>116</v>
      </c>
      <c r="BE120" s="168">
        <f t="shared" si="14"/>
        <v>0</v>
      </c>
      <c r="BF120" s="168">
        <f t="shared" si="15"/>
        <v>0</v>
      </c>
      <c r="BG120" s="168">
        <f t="shared" si="16"/>
        <v>0</v>
      </c>
      <c r="BH120" s="168">
        <f t="shared" si="17"/>
        <v>0</v>
      </c>
      <c r="BI120" s="168">
        <f t="shared" si="18"/>
        <v>0</v>
      </c>
      <c r="BJ120" s="14" t="s">
        <v>22</v>
      </c>
      <c r="BK120" s="168">
        <f t="shared" si="19"/>
        <v>0</v>
      </c>
      <c r="BL120" s="14" t="s">
        <v>123</v>
      </c>
      <c r="BM120" s="14" t="s">
        <v>238</v>
      </c>
    </row>
    <row r="121" spans="2:65" s="1" customFormat="1" ht="22.5" customHeight="1">
      <c r="B121" s="156"/>
      <c r="C121" s="157" t="s">
        <v>239</v>
      </c>
      <c r="D121" s="157" t="s">
        <v>118</v>
      </c>
      <c r="E121" s="158" t="s">
        <v>240</v>
      </c>
      <c r="F121" s="159" t="s">
        <v>241</v>
      </c>
      <c r="G121" s="160" t="s">
        <v>150</v>
      </c>
      <c r="H121" s="161">
        <v>60</v>
      </c>
      <c r="I121" s="162"/>
      <c r="J121" s="163">
        <f t="shared" si="10"/>
        <v>0</v>
      </c>
      <c r="K121" s="159" t="s">
        <v>122</v>
      </c>
      <c r="L121" s="31"/>
      <c r="M121" s="164" t="s">
        <v>20</v>
      </c>
      <c r="N121" s="165" t="s">
        <v>42</v>
      </c>
      <c r="O121" s="32"/>
      <c r="P121" s="166">
        <f t="shared" si="11"/>
        <v>0</v>
      </c>
      <c r="Q121" s="166">
        <v>8.4250000000000005E-2</v>
      </c>
      <c r="R121" s="166">
        <f t="shared" si="12"/>
        <v>5.0550000000000006</v>
      </c>
      <c r="S121" s="166">
        <v>0</v>
      </c>
      <c r="T121" s="167">
        <f t="shared" si="13"/>
        <v>0</v>
      </c>
      <c r="AR121" s="14" t="s">
        <v>123</v>
      </c>
      <c r="AT121" s="14" t="s">
        <v>118</v>
      </c>
      <c r="AU121" s="14" t="s">
        <v>79</v>
      </c>
      <c r="AY121" s="14" t="s">
        <v>116</v>
      </c>
      <c r="BE121" s="168">
        <f t="shared" si="14"/>
        <v>0</v>
      </c>
      <c r="BF121" s="168">
        <f t="shared" si="15"/>
        <v>0</v>
      </c>
      <c r="BG121" s="168">
        <f t="shared" si="16"/>
        <v>0</v>
      </c>
      <c r="BH121" s="168">
        <f t="shared" si="17"/>
        <v>0</v>
      </c>
      <c r="BI121" s="168">
        <f t="shared" si="18"/>
        <v>0</v>
      </c>
      <c r="BJ121" s="14" t="s">
        <v>22</v>
      </c>
      <c r="BK121" s="168">
        <f t="shared" si="19"/>
        <v>0</v>
      </c>
      <c r="BL121" s="14" t="s">
        <v>123</v>
      </c>
      <c r="BM121" s="14" t="s">
        <v>242</v>
      </c>
    </row>
    <row r="122" spans="2:65" s="1" customFormat="1" ht="22.5" customHeight="1">
      <c r="B122" s="156"/>
      <c r="C122" s="169" t="s">
        <v>243</v>
      </c>
      <c r="D122" s="169" t="s">
        <v>184</v>
      </c>
      <c r="E122" s="170" t="s">
        <v>244</v>
      </c>
      <c r="F122" s="171" t="s">
        <v>245</v>
      </c>
      <c r="G122" s="172" t="s">
        <v>150</v>
      </c>
      <c r="H122" s="173">
        <v>61.8</v>
      </c>
      <c r="I122" s="174"/>
      <c r="J122" s="175">
        <f t="shared" si="10"/>
        <v>0</v>
      </c>
      <c r="K122" s="171" t="s">
        <v>122</v>
      </c>
      <c r="L122" s="176"/>
      <c r="M122" s="177" t="s">
        <v>20</v>
      </c>
      <c r="N122" s="178" t="s">
        <v>42</v>
      </c>
      <c r="O122" s="32"/>
      <c r="P122" s="166">
        <f t="shared" si="11"/>
        <v>0</v>
      </c>
      <c r="Q122" s="166">
        <v>0.13600000000000001</v>
      </c>
      <c r="R122" s="166">
        <f t="shared" si="12"/>
        <v>8.4047999999999998</v>
      </c>
      <c r="S122" s="166">
        <v>0</v>
      </c>
      <c r="T122" s="167">
        <f t="shared" si="13"/>
        <v>0</v>
      </c>
      <c r="AR122" s="14" t="s">
        <v>147</v>
      </c>
      <c r="AT122" s="14" t="s">
        <v>184</v>
      </c>
      <c r="AU122" s="14" t="s">
        <v>79</v>
      </c>
      <c r="AY122" s="14" t="s">
        <v>116</v>
      </c>
      <c r="BE122" s="168">
        <f t="shared" si="14"/>
        <v>0</v>
      </c>
      <c r="BF122" s="168">
        <f t="shared" si="15"/>
        <v>0</v>
      </c>
      <c r="BG122" s="168">
        <f t="shared" si="16"/>
        <v>0</v>
      </c>
      <c r="BH122" s="168">
        <f t="shared" si="17"/>
        <v>0</v>
      </c>
      <c r="BI122" s="168">
        <f t="shared" si="18"/>
        <v>0</v>
      </c>
      <c r="BJ122" s="14" t="s">
        <v>22</v>
      </c>
      <c r="BK122" s="168">
        <f t="shared" si="19"/>
        <v>0</v>
      </c>
      <c r="BL122" s="14" t="s">
        <v>123</v>
      </c>
      <c r="BM122" s="14" t="s">
        <v>246</v>
      </c>
    </row>
    <row r="123" spans="2:65" s="1" customFormat="1" ht="22.5" customHeight="1">
      <c r="B123" s="156"/>
      <c r="C123" s="157" t="s">
        <v>247</v>
      </c>
      <c r="D123" s="157" t="s">
        <v>118</v>
      </c>
      <c r="E123" s="158" t="s">
        <v>248</v>
      </c>
      <c r="F123" s="159" t="s">
        <v>249</v>
      </c>
      <c r="G123" s="160" t="s">
        <v>150</v>
      </c>
      <c r="H123" s="161">
        <v>270</v>
      </c>
      <c r="I123" s="162"/>
      <c r="J123" s="163">
        <f t="shared" si="10"/>
        <v>0</v>
      </c>
      <c r="K123" s="159" t="s">
        <v>122</v>
      </c>
      <c r="L123" s="31"/>
      <c r="M123" s="164" t="s">
        <v>20</v>
      </c>
      <c r="N123" s="165" t="s">
        <v>42</v>
      </c>
      <c r="O123" s="32"/>
      <c r="P123" s="166">
        <f t="shared" si="11"/>
        <v>0</v>
      </c>
      <c r="Q123" s="166">
        <v>0.10362</v>
      </c>
      <c r="R123" s="166">
        <f t="shared" si="12"/>
        <v>27.977399999999999</v>
      </c>
      <c r="S123" s="166">
        <v>0</v>
      </c>
      <c r="T123" s="167">
        <f t="shared" si="13"/>
        <v>0</v>
      </c>
      <c r="AR123" s="14" t="s">
        <v>123</v>
      </c>
      <c r="AT123" s="14" t="s">
        <v>118</v>
      </c>
      <c r="AU123" s="14" t="s">
        <v>79</v>
      </c>
      <c r="AY123" s="14" t="s">
        <v>116</v>
      </c>
      <c r="BE123" s="168">
        <f t="shared" si="14"/>
        <v>0</v>
      </c>
      <c r="BF123" s="168">
        <f t="shared" si="15"/>
        <v>0</v>
      </c>
      <c r="BG123" s="168">
        <f t="shared" si="16"/>
        <v>0</v>
      </c>
      <c r="BH123" s="168">
        <f t="shared" si="17"/>
        <v>0</v>
      </c>
      <c r="BI123" s="168">
        <f t="shared" si="18"/>
        <v>0</v>
      </c>
      <c r="BJ123" s="14" t="s">
        <v>22</v>
      </c>
      <c r="BK123" s="168">
        <f t="shared" si="19"/>
        <v>0</v>
      </c>
      <c r="BL123" s="14" t="s">
        <v>123</v>
      </c>
      <c r="BM123" s="14" t="s">
        <v>250</v>
      </c>
    </row>
    <row r="124" spans="2:65" s="1" customFormat="1" ht="31.5" customHeight="1">
      <c r="B124" s="156"/>
      <c r="C124" s="157" t="s">
        <v>251</v>
      </c>
      <c r="D124" s="157" t="s">
        <v>118</v>
      </c>
      <c r="E124" s="158" t="s">
        <v>252</v>
      </c>
      <c r="F124" s="159" t="s">
        <v>253</v>
      </c>
      <c r="G124" s="160" t="s">
        <v>150</v>
      </c>
      <c r="H124" s="161">
        <v>270</v>
      </c>
      <c r="I124" s="162"/>
      <c r="J124" s="163">
        <f t="shared" si="10"/>
        <v>0</v>
      </c>
      <c r="K124" s="159" t="s">
        <v>122</v>
      </c>
      <c r="L124" s="31"/>
      <c r="M124" s="164" t="s">
        <v>20</v>
      </c>
      <c r="N124" s="165" t="s">
        <v>42</v>
      </c>
      <c r="O124" s="32"/>
      <c r="P124" s="166">
        <f t="shared" si="11"/>
        <v>0</v>
      </c>
      <c r="Q124" s="166">
        <v>0</v>
      </c>
      <c r="R124" s="166">
        <f t="shared" si="12"/>
        <v>0</v>
      </c>
      <c r="S124" s="166">
        <v>0</v>
      </c>
      <c r="T124" s="167">
        <f t="shared" si="13"/>
        <v>0</v>
      </c>
      <c r="AR124" s="14" t="s">
        <v>123</v>
      </c>
      <c r="AT124" s="14" t="s">
        <v>118</v>
      </c>
      <c r="AU124" s="14" t="s">
        <v>79</v>
      </c>
      <c r="AY124" s="14" t="s">
        <v>116</v>
      </c>
      <c r="BE124" s="168">
        <f t="shared" si="14"/>
        <v>0</v>
      </c>
      <c r="BF124" s="168">
        <f t="shared" si="15"/>
        <v>0</v>
      </c>
      <c r="BG124" s="168">
        <f t="shared" si="16"/>
        <v>0</v>
      </c>
      <c r="BH124" s="168">
        <f t="shared" si="17"/>
        <v>0</v>
      </c>
      <c r="BI124" s="168">
        <f t="shared" si="18"/>
        <v>0</v>
      </c>
      <c r="BJ124" s="14" t="s">
        <v>22</v>
      </c>
      <c r="BK124" s="168">
        <f t="shared" si="19"/>
        <v>0</v>
      </c>
      <c r="BL124" s="14" t="s">
        <v>123</v>
      </c>
      <c r="BM124" s="14" t="s">
        <v>254</v>
      </c>
    </row>
    <row r="125" spans="2:65" s="1" customFormat="1" ht="22.5" customHeight="1">
      <c r="B125" s="156"/>
      <c r="C125" s="169" t="s">
        <v>255</v>
      </c>
      <c r="D125" s="169" t="s">
        <v>184</v>
      </c>
      <c r="E125" s="170" t="s">
        <v>256</v>
      </c>
      <c r="F125" s="171" t="s">
        <v>257</v>
      </c>
      <c r="G125" s="172" t="s">
        <v>150</v>
      </c>
      <c r="H125" s="173">
        <v>247.86</v>
      </c>
      <c r="I125" s="174"/>
      <c r="J125" s="175">
        <f t="shared" si="10"/>
        <v>0</v>
      </c>
      <c r="K125" s="171" t="s">
        <v>122</v>
      </c>
      <c r="L125" s="176"/>
      <c r="M125" s="177" t="s">
        <v>20</v>
      </c>
      <c r="N125" s="178" t="s">
        <v>42</v>
      </c>
      <c r="O125" s="32"/>
      <c r="P125" s="166">
        <f t="shared" si="11"/>
        <v>0</v>
      </c>
      <c r="Q125" s="166">
        <v>0.183</v>
      </c>
      <c r="R125" s="166">
        <f t="shared" si="12"/>
        <v>45.358380000000004</v>
      </c>
      <c r="S125" s="166">
        <v>0</v>
      </c>
      <c r="T125" s="167">
        <f t="shared" si="13"/>
        <v>0</v>
      </c>
      <c r="AR125" s="14" t="s">
        <v>147</v>
      </c>
      <c r="AT125" s="14" t="s">
        <v>184</v>
      </c>
      <c r="AU125" s="14" t="s">
        <v>79</v>
      </c>
      <c r="AY125" s="14" t="s">
        <v>116</v>
      </c>
      <c r="BE125" s="168">
        <f t="shared" si="14"/>
        <v>0</v>
      </c>
      <c r="BF125" s="168">
        <f t="shared" si="15"/>
        <v>0</v>
      </c>
      <c r="BG125" s="168">
        <f t="shared" si="16"/>
        <v>0</v>
      </c>
      <c r="BH125" s="168">
        <f t="shared" si="17"/>
        <v>0</v>
      </c>
      <c r="BI125" s="168">
        <f t="shared" si="18"/>
        <v>0</v>
      </c>
      <c r="BJ125" s="14" t="s">
        <v>22</v>
      </c>
      <c r="BK125" s="168">
        <f t="shared" si="19"/>
        <v>0</v>
      </c>
      <c r="BL125" s="14" t="s">
        <v>123</v>
      </c>
      <c r="BM125" s="14" t="s">
        <v>258</v>
      </c>
    </row>
    <row r="126" spans="2:65" s="1" customFormat="1" ht="22.5" customHeight="1">
      <c r="B126" s="156"/>
      <c r="C126" s="169" t="s">
        <v>259</v>
      </c>
      <c r="D126" s="169" t="s">
        <v>184</v>
      </c>
      <c r="E126" s="170" t="s">
        <v>260</v>
      </c>
      <c r="F126" s="171" t="s">
        <v>261</v>
      </c>
      <c r="G126" s="172" t="s">
        <v>150</v>
      </c>
      <c r="H126" s="173">
        <v>27.54</v>
      </c>
      <c r="I126" s="174"/>
      <c r="J126" s="175">
        <f t="shared" si="10"/>
        <v>0</v>
      </c>
      <c r="K126" s="171" t="s">
        <v>122</v>
      </c>
      <c r="L126" s="176"/>
      <c r="M126" s="177" t="s">
        <v>20</v>
      </c>
      <c r="N126" s="178" t="s">
        <v>42</v>
      </c>
      <c r="O126" s="32"/>
      <c r="P126" s="166">
        <f t="shared" si="11"/>
        <v>0</v>
      </c>
      <c r="Q126" s="166">
        <v>0.183</v>
      </c>
      <c r="R126" s="166">
        <f t="shared" si="12"/>
        <v>5.0398199999999997</v>
      </c>
      <c r="S126" s="166">
        <v>0</v>
      </c>
      <c r="T126" s="167">
        <f t="shared" si="13"/>
        <v>0</v>
      </c>
      <c r="AR126" s="14" t="s">
        <v>147</v>
      </c>
      <c r="AT126" s="14" t="s">
        <v>184</v>
      </c>
      <c r="AU126" s="14" t="s">
        <v>79</v>
      </c>
      <c r="AY126" s="14" t="s">
        <v>116</v>
      </c>
      <c r="BE126" s="168">
        <f t="shared" si="14"/>
        <v>0</v>
      </c>
      <c r="BF126" s="168">
        <f t="shared" si="15"/>
        <v>0</v>
      </c>
      <c r="BG126" s="168">
        <f t="shared" si="16"/>
        <v>0</v>
      </c>
      <c r="BH126" s="168">
        <f t="shared" si="17"/>
        <v>0</v>
      </c>
      <c r="BI126" s="168">
        <f t="shared" si="18"/>
        <v>0</v>
      </c>
      <c r="BJ126" s="14" t="s">
        <v>22</v>
      </c>
      <c r="BK126" s="168">
        <f t="shared" si="19"/>
        <v>0</v>
      </c>
      <c r="BL126" s="14" t="s">
        <v>123</v>
      </c>
      <c r="BM126" s="14" t="s">
        <v>262</v>
      </c>
    </row>
    <row r="127" spans="2:65" s="10" customFormat="1" ht="29.85" customHeight="1">
      <c r="B127" s="142"/>
      <c r="D127" s="153" t="s">
        <v>70</v>
      </c>
      <c r="E127" s="154" t="s">
        <v>152</v>
      </c>
      <c r="F127" s="154" t="s">
        <v>263</v>
      </c>
      <c r="I127" s="145"/>
      <c r="J127" s="155">
        <f>BK127</f>
        <v>0</v>
      </c>
      <c r="L127" s="142"/>
      <c r="M127" s="147"/>
      <c r="N127" s="148"/>
      <c r="O127" s="148"/>
      <c r="P127" s="149">
        <f>SUM(P128:P138)</f>
        <v>0</v>
      </c>
      <c r="Q127" s="148"/>
      <c r="R127" s="149">
        <f>SUM(R128:R138)</f>
        <v>59.820220000000013</v>
      </c>
      <c r="S127" s="148"/>
      <c r="T127" s="150">
        <f>SUM(T128:T138)</f>
        <v>12</v>
      </c>
      <c r="AR127" s="143" t="s">
        <v>22</v>
      </c>
      <c r="AT127" s="151" t="s">
        <v>70</v>
      </c>
      <c r="AU127" s="151" t="s">
        <v>22</v>
      </c>
      <c r="AY127" s="143" t="s">
        <v>116</v>
      </c>
      <c r="BK127" s="152">
        <f>SUM(BK128:BK138)</f>
        <v>0</v>
      </c>
    </row>
    <row r="128" spans="2:65" s="1" customFormat="1" ht="22.5" customHeight="1">
      <c r="B128" s="156"/>
      <c r="C128" s="157" t="s">
        <v>264</v>
      </c>
      <c r="D128" s="157" t="s">
        <v>118</v>
      </c>
      <c r="E128" s="158" t="s">
        <v>265</v>
      </c>
      <c r="F128" s="159" t="s">
        <v>266</v>
      </c>
      <c r="G128" s="160" t="s">
        <v>267</v>
      </c>
      <c r="H128" s="161">
        <v>3</v>
      </c>
      <c r="I128" s="162"/>
      <c r="J128" s="163">
        <f t="shared" ref="J128:J138" si="20">ROUND(I128*H128,2)</f>
        <v>0</v>
      </c>
      <c r="K128" s="159" t="s">
        <v>122</v>
      </c>
      <c r="L128" s="31"/>
      <c r="M128" s="164" t="s">
        <v>20</v>
      </c>
      <c r="N128" s="165" t="s">
        <v>42</v>
      </c>
      <c r="O128" s="32"/>
      <c r="P128" s="166">
        <f t="shared" ref="P128:P138" si="21">O128*H128</f>
        <v>0</v>
      </c>
      <c r="Q128" s="166">
        <v>6.9999999999999999E-4</v>
      </c>
      <c r="R128" s="166">
        <f t="shared" ref="R128:R138" si="22">Q128*H128</f>
        <v>2.0999999999999999E-3</v>
      </c>
      <c r="S128" s="166">
        <v>0</v>
      </c>
      <c r="T128" s="167">
        <f t="shared" ref="T128:T138" si="23">S128*H128</f>
        <v>0</v>
      </c>
      <c r="AR128" s="14" t="s">
        <v>123</v>
      </c>
      <c r="AT128" s="14" t="s">
        <v>118</v>
      </c>
      <c r="AU128" s="14" t="s">
        <v>79</v>
      </c>
      <c r="AY128" s="14" t="s">
        <v>116</v>
      </c>
      <c r="BE128" s="168">
        <f t="shared" ref="BE128:BE138" si="24">IF(N128="základní",J128,0)</f>
        <v>0</v>
      </c>
      <c r="BF128" s="168">
        <f t="shared" ref="BF128:BF138" si="25">IF(N128="snížená",J128,0)</f>
        <v>0</v>
      </c>
      <c r="BG128" s="168">
        <f t="shared" ref="BG128:BG138" si="26">IF(N128="zákl. přenesená",J128,0)</f>
        <v>0</v>
      </c>
      <c r="BH128" s="168">
        <f t="shared" ref="BH128:BH138" si="27">IF(N128="sníž. přenesená",J128,0)</f>
        <v>0</v>
      </c>
      <c r="BI128" s="168">
        <f t="shared" ref="BI128:BI138" si="28">IF(N128="nulová",J128,0)</f>
        <v>0</v>
      </c>
      <c r="BJ128" s="14" t="s">
        <v>22</v>
      </c>
      <c r="BK128" s="168">
        <f t="shared" ref="BK128:BK138" si="29">ROUND(I128*H128,2)</f>
        <v>0</v>
      </c>
      <c r="BL128" s="14" t="s">
        <v>123</v>
      </c>
      <c r="BM128" s="14" t="s">
        <v>268</v>
      </c>
    </row>
    <row r="129" spans="2:65" s="1" customFormat="1" ht="22.5" customHeight="1">
      <c r="B129" s="156"/>
      <c r="C129" s="169" t="s">
        <v>269</v>
      </c>
      <c r="D129" s="169" t="s">
        <v>184</v>
      </c>
      <c r="E129" s="170" t="s">
        <v>270</v>
      </c>
      <c r="F129" s="171" t="s">
        <v>271</v>
      </c>
      <c r="G129" s="172" t="s">
        <v>267</v>
      </c>
      <c r="H129" s="173">
        <v>2</v>
      </c>
      <c r="I129" s="174"/>
      <c r="J129" s="175">
        <f t="shared" si="20"/>
        <v>0</v>
      </c>
      <c r="K129" s="171" t="s">
        <v>122</v>
      </c>
      <c r="L129" s="176"/>
      <c r="M129" s="177" t="s">
        <v>20</v>
      </c>
      <c r="N129" s="178" t="s">
        <v>42</v>
      </c>
      <c r="O129" s="32"/>
      <c r="P129" s="166">
        <f t="shared" si="21"/>
        <v>0</v>
      </c>
      <c r="Q129" s="166">
        <v>3.0000000000000001E-3</v>
      </c>
      <c r="R129" s="166">
        <f t="shared" si="22"/>
        <v>6.0000000000000001E-3</v>
      </c>
      <c r="S129" s="166">
        <v>0</v>
      </c>
      <c r="T129" s="167">
        <f t="shared" si="23"/>
        <v>0</v>
      </c>
      <c r="AR129" s="14" t="s">
        <v>147</v>
      </c>
      <c r="AT129" s="14" t="s">
        <v>184</v>
      </c>
      <c r="AU129" s="14" t="s">
        <v>79</v>
      </c>
      <c r="AY129" s="14" t="s">
        <v>116</v>
      </c>
      <c r="BE129" s="168">
        <f t="shared" si="24"/>
        <v>0</v>
      </c>
      <c r="BF129" s="168">
        <f t="shared" si="25"/>
        <v>0</v>
      </c>
      <c r="BG129" s="168">
        <f t="shared" si="26"/>
        <v>0</v>
      </c>
      <c r="BH129" s="168">
        <f t="shared" si="27"/>
        <v>0</v>
      </c>
      <c r="BI129" s="168">
        <f t="shared" si="28"/>
        <v>0</v>
      </c>
      <c r="BJ129" s="14" t="s">
        <v>22</v>
      </c>
      <c r="BK129" s="168">
        <f t="shared" si="29"/>
        <v>0</v>
      </c>
      <c r="BL129" s="14" t="s">
        <v>123</v>
      </c>
      <c r="BM129" s="14" t="s">
        <v>272</v>
      </c>
    </row>
    <row r="130" spans="2:65" s="1" customFormat="1" ht="22.5" customHeight="1">
      <c r="B130" s="156"/>
      <c r="C130" s="169" t="s">
        <v>273</v>
      </c>
      <c r="D130" s="169" t="s">
        <v>184</v>
      </c>
      <c r="E130" s="170" t="s">
        <v>274</v>
      </c>
      <c r="F130" s="171" t="s">
        <v>275</v>
      </c>
      <c r="G130" s="172" t="s">
        <v>267</v>
      </c>
      <c r="H130" s="173">
        <v>1</v>
      </c>
      <c r="I130" s="174"/>
      <c r="J130" s="175">
        <f t="shared" si="20"/>
        <v>0</v>
      </c>
      <c r="K130" s="171" t="s">
        <v>122</v>
      </c>
      <c r="L130" s="176"/>
      <c r="M130" s="177" t="s">
        <v>20</v>
      </c>
      <c r="N130" s="178" t="s">
        <v>42</v>
      </c>
      <c r="O130" s="32"/>
      <c r="P130" s="166">
        <f t="shared" si="21"/>
        <v>0</v>
      </c>
      <c r="Q130" s="166">
        <v>3.0000000000000001E-3</v>
      </c>
      <c r="R130" s="166">
        <f t="shared" si="22"/>
        <v>3.0000000000000001E-3</v>
      </c>
      <c r="S130" s="166">
        <v>0</v>
      </c>
      <c r="T130" s="167">
        <f t="shared" si="23"/>
        <v>0</v>
      </c>
      <c r="AR130" s="14" t="s">
        <v>147</v>
      </c>
      <c r="AT130" s="14" t="s">
        <v>184</v>
      </c>
      <c r="AU130" s="14" t="s">
        <v>79</v>
      </c>
      <c r="AY130" s="14" t="s">
        <v>116</v>
      </c>
      <c r="BE130" s="168">
        <f t="shared" si="24"/>
        <v>0</v>
      </c>
      <c r="BF130" s="168">
        <f t="shared" si="25"/>
        <v>0</v>
      </c>
      <c r="BG130" s="168">
        <f t="shared" si="26"/>
        <v>0</v>
      </c>
      <c r="BH130" s="168">
        <f t="shared" si="27"/>
        <v>0</v>
      </c>
      <c r="BI130" s="168">
        <f t="shared" si="28"/>
        <v>0</v>
      </c>
      <c r="BJ130" s="14" t="s">
        <v>22</v>
      </c>
      <c r="BK130" s="168">
        <f t="shared" si="29"/>
        <v>0</v>
      </c>
      <c r="BL130" s="14" t="s">
        <v>123</v>
      </c>
      <c r="BM130" s="14" t="s">
        <v>276</v>
      </c>
    </row>
    <row r="131" spans="2:65" s="1" customFormat="1" ht="22.5" customHeight="1">
      <c r="B131" s="156"/>
      <c r="C131" s="157" t="s">
        <v>277</v>
      </c>
      <c r="D131" s="157" t="s">
        <v>118</v>
      </c>
      <c r="E131" s="158" t="s">
        <v>278</v>
      </c>
      <c r="F131" s="159" t="s">
        <v>279</v>
      </c>
      <c r="G131" s="160" t="s">
        <v>267</v>
      </c>
      <c r="H131" s="161">
        <v>2</v>
      </c>
      <c r="I131" s="162"/>
      <c r="J131" s="163">
        <f t="shared" si="20"/>
        <v>0</v>
      </c>
      <c r="K131" s="159" t="s">
        <v>122</v>
      </c>
      <c r="L131" s="31"/>
      <c r="M131" s="164" t="s">
        <v>20</v>
      </c>
      <c r="N131" s="165" t="s">
        <v>42</v>
      </c>
      <c r="O131" s="32"/>
      <c r="P131" s="166">
        <f t="shared" si="21"/>
        <v>0</v>
      </c>
      <c r="Q131" s="166">
        <v>0.10940999999999999</v>
      </c>
      <c r="R131" s="166">
        <f t="shared" si="22"/>
        <v>0.21881999999999999</v>
      </c>
      <c r="S131" s="166">
        <v>0</v>
      </c>
      <c r="T131" s="167">
        <f t="shared" si="23"/>
        <v>0</v>
      </c>
      <c r="AR131" s="14" t="s">
        <v>123</v>
      </c>
      <c r="AT131" s="14" t="s">
        <v>118</v>
      </c>
      <c r="AU131" s="14" t="s">
        <v>79</v>
      </c>
      <c r="AY131" s="14" t="s">
        <v>116</v>
      </c>
      <c r="BE131" s="168">
        <f t="shared" si="24"/>
        <v>0</v>
      </c>
      <c r="BF131" s="168">
        <f t="shared" si="25"/>
        <v>0</v>
      </c>
      <c r="BG131" s="168">
        <f t="shared" si="26"/>
        <v>0</v>
      </c>
      <c r="BH131" s="168">
        <f t="shared" si="27"/>
        <v>0</v>
      </c>
      <c r="BI131" s="168">
        <f t="shared" si="28"/>
        <v>0</v>
      </c>
      <c r="BJ131" s="14" t="s">
        <v>22</v>
      </c>
      <c r="BK131" s="168">
        <f t="shared" si="29"/>
        <v>0</v>
      </c>
      <c r="BL131" s="14" t="s">
        <v>123</v>
      </c>
      <c r="BM131" s="14" t="s">
        <v>280</v>
      </c>
    </row>
    <row r="132" spans="2:65" s="1" customFormat="1" ht="22.5" customHeight="1">
      <c r="B132" s="156"/>
      <c r="C132" s="169" t="s">
        <v>281</v>
      </c>
      <c r="D132" s="169" t="s">
        <v>184</v>
      </c>
      <c r="E132" s="170" t="s">
        <v>282</v>
      </c>
      <c r="F132" s="171" t="s">
        <v>283</v>
      </c>
      <c r="G132" s="172" t="s">
        <v>267</v>
      </c>
      <c r="H132" s="173">
        <v>2</v>
      </c>
      <c r="I132" s="174"/>
      <c r="J132" s="175">
        <f t="shared" si="20"/>
        <v>0</v>
      </c>
      <c r="K132" s="171" t="s">
        <v>122</v>
      </c>
      <c r="L132" s="176"/>
      <c r="M132" s="177" t="s">
        <v>20</v>
      </c>
      <c r="N132" s="178" t="s">
        <v>42</v>
      </c>
      <c r="O132" s="32"/>
      <c r="P132" s="166">
        <f t="shared" si="21"/>
        <v>0</v>
      </c>
      <c r="Q132" s="166">
        <v>6.1000000000000004E-3</v>
      </c>
      <c r="R132" s="166">
        <f t="shared" si="22"/>
        <v>1.2200000000000001E-2</v>
      </c>
      <c r="S132" s="166">
        <v>0</v>
      </c>
      <c r="T132" s="167">
        <f t="shared" si="23"/>
        <v>0</v>
      </c>
      <c r="AR132" s="14" t="s">
        <v>147</v>
      </c>
      <c r="AT132" s="14" t="s">
        <v>184</v>
      </c>
      <c r="AU132" s="14" t="s">
        <v>79</v>
      </c>
      <c r="AY132" s="14" t="s">
        <v>116</v>
      </c>
      <c r="BE132" s="168">
        <f t="shared" si="24"/>
        <v>0</v>
      </c>
      <c r="BF132" s="168">
        <f t="shared" si="25"/>
        <v>0</v>
      </c>
      <c r="BG132" s="168">
        <f t="shared" si="26"/>
        <v>0</v>
      </c>
      <c r="BH132" s="168">
        <f t="shared" si="27"/>
        <v>0</v>
      </c>
      <c r="BI132" s="168">
        <f t="shared" si="28"/>
        <v>0</v>
      </c>
      <c r="BJ132" s="14" t="s">
        <v>22</v>
      </c>
      <c r="BK132" s="168">
        <f t="shared" si="29"/>
        <v>0</v>
      </c>
      <c r="BL132" s="14" t="s">
        <v>123</v>
      </c>
      <c r="BM132" s="14" t="s">
        <v>284</v>
      </c>
    </row>
    <row r="133" spans="2:65" s="1" customFormat="1" ht="31.5" customHeight="1">
      <c r="B133" s="156"/>
      <c r="C133" s="157" t="s">
        <v>285</v>
      </c>
      <c r="D133" s="157" t="s">
        <v>118</v>
      </c>
      <c r="E133" s="158" t="s">
        <v>286</v>
      </c>
      <c r="F133" s="159" t="s">
        <v>287</v>
      </c>
      <c r="G133" s="160" t="s">
        <v>200</v>
      </c>
      <c r="H133" s="161">
        <v>220</v>
      </c>
      <c r="I133" s="162"/>
      <c r="J133" s="163">
        <f t="shared" si="20"/>
        <v>0</v>
      </c>
      <c r="K133" s="159" t="s">
        <v>122</v>
      </c>
      <c r="L133" s="31"/>
      <c r="M133" s="164" t="s">
        <v>20</v>
      </c>
      <c r="N133" s="165" t="s">
        <v>42</v>
      </c>
      <c r="O133" s="32"/>
      <c r="P133" s="166">
        <f t="shared" si="21"/>
        <v>0</v>
      </c>
      <c r="Q133" s="166">
        <v>0.15540000000000001</v>
      </c>
      <c r="R133" s="166">
        <f t="shared" si="22"/>
        <v>34.188000000000002</v>
      </c>
      <c r="S133" s="166">
        <v>0</v>
      </c>
      <c r="T133" s="167">
        <f t="shared" si="23"/>
        <v>0</v>
      </c>
      <c r="AR133" s="14" t="s">
        <v>123</v>
      </c>
      <c r="AT133" s="14" t="s">
        <v>118</v>
      </c>
      <c r="AU133" s="14" t="s">
        <v>79</v>
      </c>
      <c r="AY133" s="14" t="s">
        <v>116</v>
      </c>
      <c r="BE133" s="168">
        <f t="shared" si="24"/>
        <v>0</v>
      </c>
      <c r="BF133" s="168">
        <f t="shared" si="25"/>
        <v>0</v>
      </c>
      <c r="BG133" s="168">
        <f t="shared" si="26"/>
        <v>0</v>
      </c>
      <c r="BH133" s="168">
        <f t="shared" si="27"/>
        <v>0</v>
      </c>
      <c r="BI133" s="168">
        <f t="shared" si="28"/>
        <v>0</v>
      </c>
      <c r="BJ133" s="14" t="s">
        <v>22</v>
      </c>
      <c r="BK133" s="168">
        <f t="shared" si="29"/>
        <v>0</v>
      </c>
      <c r="BL133" s="14" t="s">
        <v>123</v>
      </c>
      <c r="BM133" s="14" t="s">
        <v>288</v>
      </c>
    </row>
    <row r="134" spans="2:65" s="1" customFormat="1" ht="22.5" customHeight="1">
      <c r="B134" s="156"/>
      <c r="C134" s="169" t="s">
        <v>289</v>
      </c>
      <c r="D134" s="169" t="s">
        <v>184</v>
      </c>
      <c r="E134" s="170" t="s">
        <v>290</v>
      </c>
      <c r="F134" s="171" t="s">
        <v>291</v>
      </c>
      <c r="G134" s="172" t="s">
        <v>267</v>
      </c>
      <c r="H134" s="173">
        <v>131.30000000000001</v>
      </c>
      <c r="I134" s="174"/>
      <c r="J134" s="175">
        <f t="shared" si="20"/>
        <v>0</v>
      </c>
      <c r="K134" s="171" t="s">
        <v>122</v>
      </c>
      <c r="L134" s="176"/>
      <c r="M134" s="177" t="s">
        <v>20</v>
      </c>
      <c r="N134" s="178" t="s">
        <v>42</v>
      </c>
      <c r="O134" s="32"/>
      <c r="P134" s="166">
        <f t="shared" si="21"/>
        <v>0</v>
      </c>
      <c r="Q134" s="166">
        <v>0.08</v>
      </c>
      <c r="R134" s="166">
        <f t="shared" si="22"/>
        <v>10.504000000000001</v>
      </c>
      <c r="S134" s="166">
        <v>0</v>
      </c>
      <c r="T134" s="167">
        <f t="shared" si="23"/>
        <v>0</v>
      </c>
      <c r="AR134" s="14" t="s">
        <v>147</v>
      </c>
      <c r="AT134" s="14" t="s">
        <v>184</v>
      </c>
      <c r="AU134" s="14" t="s">
        <v>79</v>
      </c>
      <c r="AY134" s="14" t="s">
        <v>116</v>
      </c>
      <c r="BE134" s="168">
        <f t="shared" si="24"/>
        <v>0</v>
      </c>
      <c r="BF134" s="168">
        <f t="shared" si="25"/>
        <v>0</v>
      </c>
      <c r="BG134" s="168">
        <f t="shared" si="26"/>
        <v>0</v>
      </c>
      <c r="BH134" s="168">
        <f t="shared" si="27"/>
        <v>0</v>
      </c>
      <c r="BI134" s="168">
        <f t="shared" si="28"/>
        <v>0</v>
      </c>
      <c r="BJ134" s="14" t="s">
        <v>22</v>
      </c>
      <c r="BK134" s="168">
        <f t="shared" si="29"/>
        <v>0</v>
      </c>
      <c r="BL134" s="14" t="s">
        <v>123</v>
      </c>
      <c r="BM134" s="14" t="s">
        <v>292</v>
      </c>
    </row>
    <row r="135" spans="2:65" s="1" customFormat="1" ht="22.5" customHeight="1">
      <c r="B135" s="156"/>
      <c r="C135" s="169" t="s">
        <v>293</v>
      </c>
      <c r="D135" s="169" t="s">
        <v>184</v>
      </c>
      <c r="E135" s="170" t="s">
        <v>294</v>
      </c>
      <c r="F135" s="171" t="s">
        <v>295</v>
      </c>
      <c r="G135" s="172" t="s">
        <v>267</v>
      </c>
      <c r="H135" s="173">
        <v>90.9</v>
      </c>
      <c r="I135" s="174"/>
      <c r="J135" s="175">
        <f t="shared" si="20"/>
        <v>0</v>
      </c>
      <c r="K135" s="171" t="s">
        <v>122</v>
      </c>
      <c r="L135" s="176"/>
      <c r="M135" s="177" t="s">
        <v>20</v>
      </c>
      <c r="N135" s="178" t="s">
        <v>42</v>
      </c>
      <c r="O135" s="32"/>
      <c r="P135" s="166">
        <f t="shared" si="21"/>
        <v>0</v>
      </c>
      <c r="Q135" s="166">
        <v>8.1000000000000003E-2</v>
      </c>
      <c r="R135" s="166">
        <f t="shared" si="22"/>
        <v>7.3629000000000007</v>
      </c>
      <c r="S135" s="166">
        <v>0</v>
      </c>
      <c r="T135" s="167">
        <f t="shared" si="23"/>
        <v>0</v>
      </c>
      <c r="AR135" s="14" t="s">
        <v>147</v>
      </c>
      <c r="AT135" s="14" t="s">
        <v>184</v>
      </c>
      <c r="AU135" s="14" t="s">
        <v>79</v>
      </c>
      <c r="AY135" s="14" t="s">
        <v>116</v>
      </c>
      <c r="BE135" s="168">
        <f t="shared" si="24"/>
        <v>0</v>
      </c>
      <c r="BF135" s="168">
        <f t="shared" si="25"/>
        <v>0</v>
      </c>
      <c r="BG135" s="168">
        <f t="shared" si="26"/>
        <v>0</v>
      </c>
      <c r="BH135" s="168">
        <f t="shared" si="27"/>
        <v>0</v>
      </c>
      <c r="BI135" s="168">
        <f t="shared" si="28"/>
        <v>0</v>
      </c>
      <c r="BJ135" s="14" t="s">
        <v>22</v>
      </c>
      <c r="BK135" s="168">
        <f t="shared" si="29"/>
        <v>0</v>
      </c>
      <c r="BL135" s="14" t="s">
        <v>123</v>
      </c>
      <c r="BM135" s="14" t="s">
        <v>296</v>
      </c>
    </row>
    <row r="136" spans="2:65" s="1" customFormat="1" ht="31.5" customHeight="1">
      <c r="B136" s="156"/>
      <c r="C136" s="157" t="s">
        <v>297</v>
      </c>
      <c r="D136" s="157" t="s">
        <v>118</v>
      </c>
      <c r="E136" s="158" t="s">
        <v>298</v>
      </c>
      <c r="F136" s="159" t="s">
        <v>299</v>
      </c>
      <c r="G136" s="160" t="s">
        <v>200</v>
      </c>
      <c r="H136" s="161">
        <v>40</v>
      </c>
      <c r="I136" s="162"/>
      <c r="J136" s="163">
        <f t="shared" si="20"/>
        <v>0</v>
      </c>
      <c r="K136" s="159" t="s">
        <v>122</v>
      </c>
      <c r="L136" s="31"/>
      <c r="M136" s="164" t="s">
        <v>20</v>
      </c>
      <c r="N136" s="165" t="s">
        <v>42</v>
      </c>
      <c r="O136" s="32"/>
      <c r="P136" s="166">
        <f t="shared" si="21"/>
        <v>0</v>
      </c>
      <c r="Q136" s="166">
        <v>0.1295</v>
      </c>
      <c r="R136" s="166">
        <f t="shared" si="22"/>
        <v>5.18</v>
      </c>
      <c r="S136" s="166">
        <v>0</v>
      </c>
      <c r="T136" s="167">
        <f t="shared" si="23"/>
        <v>0</v>
      </c>
      <c r="AR136" s="14" t="s">
        <v>123</v>
      </c>
      <c r="AT136" s="14" t="s">
        <v>118</v>
      </c>
      <c r="AU136" s="14" t="s">
        <v>79</v>
      </c>
      <c r="AY136" s="14" t="s">
        <v>116</v>
      </c>
      <c r="BE136" s="168">
        <f t="shared" si="24"/>
        <v>0</v>
      </c>
      <c r="BF136" s="168">
        <f t="shared" si="25"/>
        <v>0</v>
      </c>
      <c r="BG136" s="168">
        <f t="shared" si="26"/>
        <v>0</v>
      </c>
      <c r="BH136" s="168">
        <f t="shared" si="27"/>
        <v>0</v>
      </c>
      <c r="BI136" s="168">
        <f t="shared" si="28"/>
        <v>0</v>
      </c>
      <c r="BJ136" s="14" t="s">
        <v>22</v>
      </c>
      <c r="BK136" s="168">
        <f t="shared" si="29"/>
        <v>0</v>
      </c>
      <c r="BL136" s="14" t="s">
        <v>123</v>
      </c>
      <c r="BM136" s="14" t="s">
        <v>300</v>
      </c>
    </row>
    <row r="137" spans="2:65" s="1" customFormat="1" ht="22.5" customHeight="1">
      <c r="B137" s="156"/>
      <c r="C137" s="169" t="s">
        <v>301</v>
      </c>
      <c r="D137" s="169" t="s">
        <v>184</v>
      </c>
      <c r="E137" s="170" t="s">
        <v>302</v>
      </c>
      <c r="F137" s="171" t="s">
        <v>303</v>
      </c>
      <c r="G137" s="172" t="s">
        <v>267</v>
      </c>
      <c r="H137" s="173">
        <v>40.4</v>
      </c>
      <c r="I137" s="174"/>
      <c r="J137" s="175">
        <f t="shared" si="20"/>
        <v>0</v>
      </c>
      <c r="K137" s="171" t="s">
        <v>122</v>
      </c>
      <c r="L137" s="176"/>
      <c r="M137" s="177" t="s">
        <v>20</v>
      </c>
      <c r="N137" s="178" t="s">
        <v>42</v>
      </c>
      <c r="O137" s="32"/>
      <c r="P137" s="166">
        <f t="shared" si="21"/>
        <v>0</v>
      </c>
      <c r="Q137" s="166">
        <v>5.8000000000000003E-2</v>
      </c>
      <c r="R137" s="166">
        <f t="shared" si="22"/>
        <v>2.3431999999999999</v>
      </c>
      <c r="S137" s="166">
        <v>0</v>
      </c>
      <c r="T137" s="167">
        <f t="shared" si="23"/>
        <v>0</v>
      </c>
      <c r="AR137" s="14" t="s">
        <v>147</v>
      </c>
      <c r="AT137" s="14" t="s">
        <v>184</v>
      </c>
      <c r="AU137" s="14" t="s">
        <v>79</v>
      </c>
      <c r="AY137" s="14" t="s">
        <v>116</v>
      </c>
      <c r="BE137" s="168">
        <f t="shared" si="24"/>
        <v>0</v>
      </c>
      <c r="BF137" s="168">
        <f t="shared" si="25"/>
        <v>0</v>
      </c>
      <c r="BG137" s="168">
        <f t="shared" si="26"/>
        <v>0</v>
      </c>
      <c r="BH137" s="168">
        <f t="shared" si="27"/>
        <v>0</v>
      </c>
      <c r="BI137" s="168">
        <f t="shared" si="28"/>
        <v>0</v>
      </c>
      <c r="BJ137" s="14" t="s">
        <v>22</v>
      </c>
      <c r="BK137" s="168">
        <f t="shared" si="29"/>
        <v>0</v>
      </c>
      <c r="BL137" s="14" t="s">
        <v>123</v>
      </c>
      <c r="BM137" s="14" t="s">
        <v>304</v>
      </c>
    </row>
    <row r="138" spans="2:65" s="1" customFormat="1" ht="22.5" customHeight="1">
      <c r="B138" s="156"/>
      <c r="C138" s="157" t="s">
        <v>305</v>
      </c>
      <c r="D138" s="157" t="s">
        <v>118</v>
      </c>
      <c r="E138" s="158" t="s">
        <v>306</v>
      </c>
      <c r="F138" s="159" t="s">
        <v>307</v>
      </c>
      <c r="G138" s="160" t="s">
        <v>150</v>
      </c>
      <c r="H138" s="161">
        <v>600</v>
      </c>
      <c r="I138" s="162"/>
      <c r="J138" s="163">
        <f t="shared" si="20"/>
        <v>0</v>
      </c>
      <c r="K138" s="159" t="s">
        <v>122</v>
      </c>
      <c r="L138" s="31"/>
      <c r="M138" s="164" t="s">
        <v>20</v>
      </c>
      <c r="N138" s="165" t="s">
        <v>42</v>
      </c>
      <c r="O138" s="32"/>
      <c r="P138" s="166">
        <f t="shared" si="21"/>
        <v>0</v>
      </c>
      <c r="Q138" s="166">
        <v>0</v>
      </c>
      <c r="R138" s="166">
        <f t="shared" si="22"/>
        <v>0</v>
      </c>
      <c r="S138" s="166">
        <v>0.02</v>
      </c>
      <c r="T138" s="167">
        <f t="shared" si="23"/>
        <v>12</v>
      </c>
      <c r="AR138" s="14" t="s">
        <v>123</v>
      </c>
      <c r="AT138" s="14" t="s">
        <v>118</v>
      </c>
      <c r="AU138" s="14" t="s">
        <v>79</v>
      </c>
      <c r="AY138" s="14" t="s">
        <v>116</v>
      </c>
      <c r="BE138" s="168">
        <f t="shared" si="24"/>
        <v>0</v>
      </c>
      <c r="BF138" s="168">
        <f t="shared" si="25"/>
        <v>0</v>
      </c>
      <c r="BG138" s="168">
        <f t="shared" si="26"/>
        <v>0</v>
      </c>
      <c r="BH138" s="168">
        <f t="shared" si="27"/>
        <v>0</v>
      </c>
      <c r="BI138" s="168">
        <f t="shared" si="28"/>
        <v>0</v>
      </c>
      <c r="BJ138" s="14" t="s">
        <v>22</v>
      </c>
      <c r="BK138" s="168">
        <f t="shared" si="29"/>
        <v>0</v>
      </c>
      <c r="BL138" s="14" t="s">
        <v>123</v>
      </c>
      <c r="BM138" s="14" t="s">
        <v>308</v>
      </c>
    </row>
    <row r="139" spans="2:65" s="10" customFormat="1" ht="29.85" customHeight="1">
      <c r="B139" s="142"/>
      <c r="D139" s="153" t="s">
        <v>70</v>
      </c>
      <c r="E139" s="154" t="s">
        <v>309</v>
      </c>
      <c r="F139" s="154" t="s">
        <v>310</v>
      </c>
      <c r="I139" s="145"/>
      <c r="J139" s="155">
        <f>BK139</f>
        <v>0</v>
      </c>
      <c r="L139" s="142"/>
      <c r="M139" s="147"/>
      <c r="N139" s="148"/>
      <c r="O139" s="148"/>
      <c r="P139" s="149">
        <f>P140</f>
        <v>0</v>
      </c>
      <c r="Q139" s="148"/>
      <c r="R139" s="149">
        <f>R140</f>
        <v>0</v>
      </c>
      <c r="S139" s="148"/>
      <c r="T139" s="150">
        <f>T140</f>
        <v>0</v>
      </c>
      <c r="AR139" s="143" t="s">
        <v>22</v>
      </c>
      <c r="AT139" s="151" t="s">
        <v>70</v>
      </c>
      <c r="AU139" s="151" t="s">
        <v>22</v>
      </c>
      <c r="AY139" s="143" t="s">
        <v>116</v>
      </c>
      <c r="BK139" s="152">
        <f>BK140</f>
        <v>0</v>
      </c>
    </row>
    <row r="140" spans="2:65" s="1" customFormat="1" ht="31.5" customHeight="1">
      <c r="B140" s="156"/>
      <c r="C140" s="157" t="s">
        <v>311</v>
      </c>
      <c r="D140" s="157" t="s">
        <v>118</v>
      </c>
      <c r="E140" s="158" t="s">
        <v>312</v>
      </c>
      <c r="F140" s="159" t="s">
        <v>313</v>
      </c>
      <c r="G140" s="160" t="s">
        <v>177</v>
      </c>
      <c r="H140" s="161">
        <v>263.15899999999999</v>
      </c>
      <c r="I140" s="162"/>
      <c r="J140" s="163">
        <f>ROUND(I140*H140,2)</f>
        <v>0</v>
      </c>
      <c r="K140" s="159" t="s">
        <v>122</v>
      </c>
      <c r="L140" s="31"/>
      <c r="M140" s="164" t="s">
        <v>20</v>
      </c>
      <c r="N140" s="165" t="s">
        <v>42</v>
      </c>
      <c r="O140" s="32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AR140" s="14" t="s">
        <v>123</v>
      </c>
      <c r="AT140" s="14" t="s">
        <v>118</v>
      </c>
      <c r="AU140" s="14" t="s">
        <v>79</v>
      </c>
      <c r="AY140" s="14" t="s">
        <v>116</v>
      </c>
      <c r="BE140" s="168">
        <f>IF(N140="základní",J140,0)</f>
        <v>0</v>
      </c>
      <c r="BF140" s="168">
        <f>IF(N140="snížená",J140,0)</f>
        <v>0</v>
      </c>
      <c r="BG140" s="168">
        <f>IF(N140="zákl. přenesená",J140,0)</f>
        <v>0</v>
      </c>
      <c r="BH140" s="168">
        <f>IF(N140="sníž. přenesená",J140,0)</f>
        <v>0</v>
      </c>
      <c r="BI140" s="168">
        <f>IF(N140="nulová",J140,0)</f>
        <v>0</v>
      </c>
      <c r="BJ140" s="14" t="s">
        <v>22</v>
      </c>
      <c r="BK140" s="168">
        <f>ROUND(I140*H140,2)</f>
        <v>0</v>
      </c>
      <c r="BL140" s="14" t="s">
        <v>123</v>
      </c>
      <c r="BM140" s="14" t="s">
        <v>314</v>
      </c>
    </row>
    <row r="141" spans="2:65" s="10" customFormat="1" ht="37.35" customHeight="1">
      <c r="B141" s="142"/>
      <c r="D141" s="143" t="s">
        <v>70</v>
      </c>
      <c r="E141" s="144" t="s">
        <v>315</v>
      </c>
      <c r="F141" s="144" t="s">
        <v>316</v>
      </c>
      <c r="I141" s="145"/>
      <c r="J141" s="146">
        <f>BK141</f>
        <v>0</v>
      </c>
      <c r="L141" s="142"/>
      <c r="M141" s="147"/>
      <c r="N141" s="148"/>
      <c r="O141" s="148"/>
      <c r="P141" s="149">
        <f>P142+P144+P146+P148</f>
        <v>0</v>
      </c>
      <c r="Q141" s="148"/>
      <c r="R141" s="149">
        <f>R142+R144+R146+R148</f>
        <v>0</v>
      </c>
      <c r="S141" s="148"/>
      <c r="T141" s="150">
        <f>T142+T144+T146+T148</f>
        <v>0</v>
      </c>
      <c r="AR141" s="143" t="s">
        <v>135</v>
      </c>
      <c r="AT141" s="151" t="s">
        <v>70</v>
      </c>
      <c r="AU141" s="151" t="s">
        <v>71</v>
      </c>
      <c r="AY141" s="143" t="s">
        <v>116</v>
      </c>
      <c r="BK141" s="152">
        <f>BK142+BK144+BK146+BK148</f>
        <v>0</v>
      </c>
    </row>
    <row r="142" spans="2:65" s="10" customFormat="1" ht="19.899999999999999" customHeight="1">
      <c r="B142" s="142"/>
      <c r="D142" s="153" t="s">
        <v>70</v>
      </c>
      <c r="E142" s="154" t="s">
        <v>317</v>
      </c>
      <c r="F142" s="154" t="s">
        <v>318</v>
      </c>
      <c r="I142" s="145"/>
      <c r="J142" s="155">
        <f>BK142</f>
        <v>0</v>
      </c>
      <c r="L142" s="142"/>
      <c r="M142" s="147"/>
      <c r="N142" s="148"/>
      <c r="O142" s="148"/>
      <c r="P142" s="149">
        <f>P143</f>
        <v>0</v>
      </c>
      <c r="Q142" s="148"/>
      <c r="R142" s="149">
        <f>R143</f>
        <v>0</v>
      </c>
      <c r="S142" s="148"/>
      <c r="T142" s="150">
        <f>T143</f>
        <v>0</v>
      </c>
      <c r="AR142" s="143" t="s">
        <v>135</v>
      </c>
      <c r="AT142" s="151" t="s">
        <v>70</v>
      </c>
      <c r="AU142" s="151" t="s">
        <v>22</v>
      </c>
      <c r="AY142" s="143" t="s">
        <v>116</v>
      </c>
      <c r="BK142" s="152">
        <f>BK143</f>
        <v>0</v>
      </c>
    </row>
    <row r="143" spans="2:65" s="1" customFormat="1" ht="22.5" customHeight="1">
      <c r="B143" s="156"/>
      <c r="C143" s="157" t="s">
        <v>319</v>
      </c>
      <c r="D143" s="157" t="s">
        <v>118</v>
      </c>
      <c r="E143" s="158" t="s">
        <v>320</v>
      </c>
      <c r="F143" s="159" t="s">
        <v>321</v>
      </c>
      <c r="G143" s="160" t="s">
        <v>322</v>
      </c>
      <c r="H143" s="161">
        <v>1</v>
      </c>
      <c r="I143" s="162"/>
      <c r="J143" s="163">
        <f>ROUND(I143*H143,2)</f>
        <v>0</v>
      </c>
      <c r="K143" s="159" t="s">
        <v>122</v>
      </c>
      <c r="L143" s="31"/>
      <c r="M143" s="164" t="s">
        <v>20</v>
      </c>
      <c r="N143" s="165" t="s">
        <v>42</v>
      </c>
      <c r="O143" s="32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AR143" s="14" t="s">
        <v>323</v>
      </c>
      <c r="AT143" s="14" t="s">
        <v>118</v>
      </c>
      <c r="AU143" s="14" t="s">
        <v>79</v>
      </c>
      <c r="AY143" s="14" t="s">
        <v>116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4" t="s">
        <v>22</v>
      </c>
      <c r="BK143" s="168">
        <f>ROUND(I143*H143,2)</f>
        <v>0</v>
      </c>
      <c r="BL143" s="14" t="s">
        <v>323</v>
      </c>
      <c r="BM143" s="14" t="s">
        <v>324</v>
      </c>
    </row>
    <row r="144" spans="2:65" s="10" customFormat="1" ht="29.85" customHeight="1">
      <c r="B144" s="142"/>
      <c r="D144" s="153" t="s">
        <v>70</v>
      </c>
      <c r="E144" s="154" t="s">
        <v>325</v>
      </c>
      <c r="F144" s="154" t="s">
        <v>326</v>
      </c>
      <c r="I144" s="145"/>
      <c r="J144" s="155">
        <f>BK144</f>
        <v>0</v>
      </c>
      <c r="L144" s="142"/>
      <c r="M144" s="147"/>
      <c r="N144" s="148"/>
      <c r="O144" s="148"/>
      <c r="P144" s="149">
        <f>P145</f>
        <v>0</v>
      </c>
      <c r="Q144" s="148"/>
      <c r="R144" s="149">
        <f>R145</f>
        <v>0</v>
      </c>
      <c r="S144" s="148"/>
      <c r="T144" s="150">
        <f>T145</f>
        <v>0</v>
      </c>
      <c r="AR144" s="143" t="s">
        <v>135</v>
      </c>
      <c r="AT144" s="151" t="s">
        <v>70</v>
      </c>
      <c r="AU144" s="151" t="s">
        <v>22</v>
      </c>
      <c r="AY144" s="143" t="s">
        <v>116</v>
      </c>
      <c r="BK144" s="152">
        <f>BK145</f>
        <v>0</v>
      </c>
    </row>
    <row r="145" spans="2:65" s="1" customFormat="1" ht="22.5" customHeight="1">
      <c r="B145" s="156"/>
      <c r="C145" s="157" t="s">
        <v>327</v>
      </c>
      <c r="D145" s="157" t="s">
        <v>118</v>
      </c>
      <c r="E145" s="158" t="s">
        <v>328</v>
      </c>
      <c r="F145" s="159" t="s">
        <v>326</v>
      </c>
      <c r="G145" s="160" t="s">
        <v>322</v>
      </c>
      <c r="H145" s="161">
        <v>1</v>
      </c>
      <c r="I145" s="162"/>
      <c r="J145" s="163">
        <f>ROUND(I145*H145,2)</f>
        <v>0</v>
      </c>
      <c r="K145" s="159" t="s">
        <v>122</v>
      </c>
      <c r="L145" s="31"/>
      <c r="M145" s="164" t="s">
        <v>20</v>
      </c>
      <c r="N145" s="165" t="s">
        <v>42</v>
      </c>
      <c r="O145" s="32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AR145" s="14" t="s">
        <v>323</v>
      </c>
      <c r="AT145" s="14" t="s">
        <v>118</v>
      </c>
      <c r="AU145" s="14" t="s">
        <v>79</v>
      </c>
      <c r="AY145" s="14" t="s">
        <v>116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4" t="s">
        <v>22</v>
      </c>
      <c r="BK145" s="168">
        <f>ROUND(I145*H145,2)</f>
        <v>0</v>
      </c>
      <c r="BL145" s="14" t="s">
        <v>323</v>
      </c>
      <c r="BM145" s="14" t="s">
        <v>329</v>
      </c>
    </row>
    <row r="146" spans="2:65" s="10" customFormat="1" ht="29.85" customHeight="1">
      <c r="B146" s="142"/>
      <c r="D146" s="153" t="s">
        <v>70</v>
      </c>
      <c r="E146" s="154" t="s">
        <v>330</v>
      </c>
      <c r="F146" s="154" t="s">
        <v>331</v>
      </c>
      <c r="I146" s="145"/>
      <c r="J146" s="155">
        <f>BK146</f>
        <v>0</v>
      </c>
      <c r="L146" s="142"/>
      <c r="M146" s="147"/>
      <c r="N146" s="148"/>
      <c r="O146" s="148"/>
      <c r="P146" s="149">
        <f>P147</f>
        <v>0</v>
      </c>
      <c r="Q146" s="148"/>
      <c r="R146" s="149">
        <f>R147</f>
        <v>0</v>
      </c>
      <c r="S146" s="148"/>
      <c r="T146" s="150">
        <f>T147</f>
        <v>0</v>
      </c>
      <c r="AR146" s="143" t="s">
        <v>135</v>
      </c>
      <c r="AT146" s="151" t="s">
        <v>70</v>
      </c>
      <c r="AU146" s="151" t="s">
        <v>22</v>
      </c>
      <c r="AY146" s="143" t="s">
        <v>116</v>
      </c>
      <c r="BK146" s="152">
        <f>BK147</f>
        <v>0</v>
      </c>
    </row>
    <row r="147" spans="2:65" s="1" customFormat="1" ht="22.5" customHeight="1">
      <c r="B147" s="156"/>
      <c r="C147" s="157" t="s">
        <v>332</v>
      </c>
      <c r="D147" s="157" t="s">
        <v>118</v>
      </c>
      <c r="E147" s="158" t="s">
        <v>333</v>
      </c>
      <c r="F147" s="159" t="s">
        <v>331</v>
      </c>
      <c r="G147" s="160" t="s">
        <v>334</v>
      </c>
      <c r="H147" s="161">
        <v>1</v>
      </c>
      <c r="I147" s="162"/>
      <c r="J147" s="163">
        <f>ROUND(I147*H147,2)</f>
        <v>0</v>
      </c>
      <c r="K147" s="159" t="s">
        <v>122</v>
      </c>
      <c r="L147" s="31"/>
      <c r="M147" s="164" t="s">
        <v>20</v>
      </c>
      <c r="N147" s="165" t="s">
        <v>42</v>
      </c>
      <c r="O147" s="32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AR147" s="14" t="s">
        <v>323</v>
      </c>
      <c r="AT147" s="14" t="s">
        <v>118</v>
      </c>
      <c r="AU147" s="14" t="s">
        <v>79</v>
      </c>
      <c r="AY147" s="14" t="s">
        <v>116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4" t="s">
        <v>22</v>
      </c>
      <c r="BK147" s="168">
        <f>ROUND(I147*H147,2)</f>
        <v>0</v>
      </c>
      <c r="BL147" s="14" t="s">
        <v>323</v>
      </c>
      <c r="BM147" s="14" t="s">
        <v>335</v>
      </c>
    </row>
    <row r="148" spans="2:65" s="10" customFormat="1" ht="29.85" customHeight="1">
      <c r="B148" s="142"/>
      <c r="D148" s="153" t="s">
        <v>70</v>
      </c>
      <c r="E148" s="154" t="s">
        <v>336</v>
      </c>
      <c r="F148" s="154" t="s">
        <v>337</v>
      </c>
      <c r="I148" s="145"/>
      <c r="J148" s="155">
        <f>BK148</f>
        <v>0</v>
      </c>
      <c r="L148" s="142"/>
      <c r="M148" s="147"/>
      <c r="N148" s="148"/>
      <c r="O148" s="148"/>
      <c r="P148" s="149">
        <f>P149</f>
        <v>0</v>
      </c>
      <c r="Q148" s="148"/>
      <c r="R148" s="149">
        <f>R149</f>
        <v>0</v>
      </c>
      <c r="S148" s="148"/>
      <c r="T148" s="150">
        <f>T149</f>
        <v>0</v>
      </c>
      <c r="AR148" s="143" t="s">
        <v>135</v>
      </c>
      <c r="AT148" s="151" t="s">
        <v>70</v>
      </c>
      <c r="AU148" s="151" t="s">
        <v>22</v>
      </c>
      <c r="AY148" s="143" t="s">
        <v>116</v>
      </c>
      <c r="BK148" s="152">
        <f>BK149</f>
        <v>0</v>
      </c>
    </row>
    <row r="149" spans="2:65" s="1" customFormat="1" ht="22.5" customHeight="1">
      <c r="B149" s="156"/>
      <c r="C149" s="157" t="s">
        <v>338</v>
      </c>
      <c r="D149" s="157" t="s">
        <v>118</v>
      </c>
      <c r="E149" s="158" t="s">
        <v>339</v>
      </c>
      <c r="F149" s="159" t="s">
        <v>340</v>
      </c>
      <c r="G149" s="160" t="s">
        <v>322</v>
      </c>
      <c r="H149" s="161">
        <v>1</v>
      </c>
      <c r="I149" s="162"/>
      <c r="J149" s="163">
        <f>ROUND(I149*H149,2)</f>
        <v>0</v>
      </c>
      <c r="K149" s="159" t="s">
        <v>122</v>
      </c>
      <c r="L149" s="31"/>
      <c r="M149" s="164" t="s">
        <v>20</v>
      </c>
      <c r="N149" s="179" t="s">
        <v>42</v>
      </c>
      <c r="O149" s="180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AR149" s="14" t="s">
        <v>323</v>
      </c>
      <c r="AT149" s="14" t="s">
        <v>118</v>
      </c>
      <c r="AU149" s="14" t="s">
        <v>79</v>
      </c>
      <c r="AY149" s="14" t="s">
        <v>116</v>
      </c>
      <c r="BE149" s="168">
        <f>IF(N149="základní",J149,0)</f>
        <v>0</v>
      </c>
      <c r="BF149" s="168">
        <f>IF(N149="snížená",J149,0)</f>
        <v>0</v>
      </c>
      <c r="BG149" s="168">
        <f>IF(N149="zákl. přenesená",J149,0)</f>
        <v>0</v>
      </c>
      <c r="BH149" s="168">
        <f>IF(N149="sníž. přenesená",J149,0)</f>
        <v>0</v>
      </c>
      <c r="BI149" s="168">
        <f>IF(N149="nulová",J149,0)</f>
        <v>0</v>
      </c>
      <c r="BJ149" s="14" t="s">
        <v>22</v>
      </c>
      <c r="BK149" s="168">
        <f>ROUND(I149*H149,2)</f>
        <v>0</v>
      </c>
      <c r="BL149" s="14" t="s">
        <v>323</v>
      </c>
      <c r="BM149" s="14" t="s">
        <v>341</v>
      </c>
    </row>
    <row r="150" spans="2:65" s="1" customFormat="1" ht="6.95" customHeight="1">
      <c r="B150" s="46"/>
      <c r="C150" s="47"/>
      <c r="D150" s="47"/>
      <c r="E150" s="47"/>
      <c r="F150" s="47"/>
      <c r="G150" s="47"/>
      <c r="H150" s="47"/>
      <c r="I150" s="108"/>
      <c r="J150" s="47"/>
      <c r="K150" s="47"/>
      <c r="L150" s="31"/>
    </row>
    <row r="151" spans="2:65">
      <c r="AT151" s="183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2"/>
  <sheetViews>
    <sheetView showGridLines="0" zoomScaleNormal="100" workbookViewId="0"/>
  </sheetViews>
  <sheetFormatPr defaultRowHeight="13.5"/>
  <cols>
    <col min="1" max="1" width="8.33203125" style="194" customWidth="1"/>
    <col min="2" max="2" width="1.6640625" style="194" customWidth="1"/>
    <col min="3" max="4" width="5" style="194" customWidth="1"/>
    <col min="5" max="5" width="11.6640625" style="194" customWidth="1"/>
    <col min="6" max="6" width="9.1640625" style="194" customWidth="1"/>
    <col min="7" max="7" width="5" style="194" customWidth="1"/>
    <col min="8" max="8" width="77.83203125" style="194" customWidth="1"/>
    <col min="9" max="10" width="20" style="194" customWidth="1"/>
    <col min="11" max="11" width="1.6640625" style="194" customWidth="1"/>
    <col min="12" max="16384" width="9.33203125" style="194"/>
  </cols>
  <sheetData>
    <row r="1" spans="2:1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200" customFormat="1" ht="45" customHeight="1">
      <c r="B3" s="198"/>
      <c r="C3" s="317" t="s">
        <v>349</v>
      </c>
      <c r="D3" s="317"/>
      <c r="E3" s="317"/>
      <c r="F3" s="317"/>
      <c r="G3" s="317"/>
      <c r="H3" s="317"/>
      <c r="I3" s="317"/>
      <c r="J3" s="317"/>
      <c r="K3" s="199"/>
    </row>
    <row r="4" spans="2:11" ht="25.5" customHeight="1">
      <c r="B4" s="201"/>
      <c r="C4" s="318" t="s">
        <v>350</v>
      </c>
      <c r="D4" s="318"/>
      <c r="E4" s="318"/>
      <c r="F4" s="318"/>
      <c r="G4" s="318"/>
      <c r="H4" s="318"/>
      <c r="I4" s="318"/>
      <c r="J4" s="318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19" t="s">
        <v>351</v>
      </c>
      <c r="D6" s="319"/>
      <c r="E6" s="319"/>
      <c r="F6" s="319"/>
      <c r="G6" s="319"/>
      <c r="H6" s="319"/>
      <c r="I6" s="319"/>
      <c r="J6" s="319"/>
      <c r="K6" s="202"/>
    </row>
    <row r="7" spans="2:11" ht="15" customHeight="1">
      <c r="B7" s="205"/>
      <c r="C7" s="319" t="s">
        <v>352</v>
      </c>
      <c r="D7" s="319"/>
      <c r="E7" s="319"/>
      <c r="F7" s="319"/>
      <c r="G7" s="319"/>
      <c r="H7" s="319"/>
      <c r="I7" s="319"/>
      <c r="J7" s="319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19" t="s">
        <v>353</v>
      </c>
      <c r="D9" s="319"/>
      <c r="E9" s="319"/>
      <c r="F9" s="319"/>
      <c r="G9" s="319"/>
      <c r="H9" s="319"/>
      <c r="I9" s="319"/>
      <c r="J9" s="319"/>
      <c r="K9" s="202"/>
    </row>
    <row r="10" spans="2:11" ht="15" customHeight="1">
      <c r="B10" s="205"/>
      <c r="C10" s="204"/>
      <c r="D10" s="319" t="s">
        <v>354</v>
      </c>
      <c r="E10" s="319"/>
      <c r="F10" s="319"/>
      <c r="G10" s="319"/>
      <c r="H10" s="319"/>
      <c r="I10" s="319"/>
      <c r="J10" s="319"/>
      <c r="K10" s="202"/>
    </row>
    <row r="11" spans="2:11" ht="15" customHeight="1">
      <c r="B11" s="205"/>
      <c r="C11" s="206"/>
      <c r="D11" s="319" t="s">
        <v>355</v>
      </c>
      <c r="E11" s="319"/>
      <c r="F11" s="319"/>
      <c r="G11" s="319"/>
      <c r="H11" s="319"/>
      <c r="I11" s="319"/>
      <c r="J11" s="319"/>
      <c r="K11" s="202"/>
    </row>
    <row r="12" spans="2:11" ht="12.75" customHeight="1">
      <c r="B12" s="205"/>
      <c r="C12" s="206"/>
      <c r="D12" s="206"/>
      <c r="E12" s="206"/>
      <c r="F12" s="206"/>
      <c r="G12" s="206"/>
      <c r="H12" s="206"/>
      <c r="I12" s="206"/>
      <c r="J12" s="206"/>
      <c r="K12" s="202"/>
    </row>
    <row r="13" spans="2:11" ht="15" customHeight="1">
      <c r="B13" s="205"/>
      <c r="C13" s="206"/>
      <c r="D13" s="319" t="s">
        <v>356</v>
      </c>
      <c r="E13" s="319"/>
      <c r="F13" s="319"/>
      <c r="G13" s="319"/>
      <c r="H13" s="319"/>
      <c r="I13" s="319"/>
      <c r="J13" s="319"/>
      <c r="K13" s="202"/>
    </row>
    <row r="14" spans="2:11" ht="15" customHeight="1">
      <c r="B14" s="205"/>
      <c r="C14" s="206"/>
      <c r="D14" s="319" t="s">
        <v>357</v>
      </c>
      <c r="E14" s="319"/>
      <c r="F14" s="319"/>
      <c r="G14" s="319"/>
      <c r="H14" s="319"/>
      <c r="I14" s="319"/>
      <c r="J14" s="319"/>
      <c r="K14" s="202"/>
    </row>
    <row r="15" spans="2:11" ht="15" customHeight="1">
      <c r="B15" s="205"/>
      <c r="C15" s="206"/>
      <c r="D15" s="319" t="s">
        <v>358</v>
      </c>
      <c r="E15" s="319"/>
      <c r="F15" s="319"/>
      <c r="G15" s="319"/>
      <c r="H15" s="319"/>
      <c r="I15" s="319"/>
      <c r="J15" s="319"/>
      <c r="K15" s="202"/>
    </row>
    <row r="16" spans="2:11" ht="15" customHeight="1">
      <c r="B16" s="205"/>
      <c r="C16" s="206"/>
      <c r="D16" s="206"/>
      <c r="E16" s="207" t="s">
        <v>77</v>
      </c>
      <c r="F16" s="319" t="s">
        <v>359</v>
      </c>
      <c r="G16" s="319"/>
      <c r="H16" s="319"/>
      <c r="I16" s="319"/>
      <c r="J16" s="319"/>
      <c r="K16" s="202"/>
    </row>
    <row r="17" spans="2:11" ht="15" customHeight="1">
      <c r="B17" s="205"/>
      <c r="C17" s="206"/>
      <c r="D17" s="206"/>
      <c r="E17" s="207" t="s">
        <v>360</v>
      </c>
      <c r="F17" s="319" t="s">
        <v>361</v>
      </c>
      <c r="G17" s="319"/>
      <c r="H17" s="319"/>
      <c r="I17" s="319"/>
      <c r="J17" s="319"/>
      <c r="K17" s="202"/>
    </row>
    <row r="18" spans="2:11" ht="15" customHeight="1">
      <c r="B18" s="205"/>
      <c r="C18" s="206"/>
      <c r="D18" s="206"/>
      <c r="E18" s="207" t="s">
        <v>362</v>
      </c>
      <c r="F18" s="319" t="s">
        <v>363</v>
      </c>
      <c r="G18" s="319"/>
      <c r="H18" s="319"/>
      <c r="I18" s="319"/>
      <c r="J18" s="319"/>
      <c r="K18" s="202"/>
    </row>
    <row r="19" spans="2:11" ht="15" customHeight="1">
      <c r="B19" s="205"/>
      <c r="C19" s="206"/>
      <c r="D19" s="206"/>
      <c r="E19" s="207" t="s">
        <v>364</v>
      </c>
      <c r="F19" s="319" t="s">
        <v>365</v>
      </c>
      <c r="G19" s="319"/>
      <c r="H19" s="319"/>
      <c r="I19" s="319"/>
      <c r="J19" s="319"/>
      <c r="K19" s="202"/>
    </row>
    <row r="20" spans="2:11" ht="15" customHeight="1">
      <c r="B20" s="205"/>
      <c r="C20" s="206"/>
      <c r="D20" s="206"/>
      <c r="E20" s="207" t="s">
        <v>366</v>
      </c>
      <c r="F20" s="319" t="s">
        <v>367</v>
      </c>
      <c r="G20" s="319"/>
      <c r="H20" s="319"/>
      <c r="I20" s="319"/>
      <c r="J20" s="319"/>
      <c r="K20" s="202"/>
    </row>
    <row r="21" spans="2:11" ht="15" customHeight="1">
      <c r="B21" s="205"/>
      <c r="C21" s="206"/>
      <c r="D21" s="206"/>
      <c r="E21" s="207" t="s">
        <v>368</v>
      </c>
      <c r="F21" s="319" t="s">
        <v>369</v>
      </c>
      <c r="G21" s="319"/>
      <c r="H21" s="319"/>
      <c r="I21" s="319"/>
      <c r="J21" s="319"/>
      <c r="K21" s="202"/>
    </row>
    <row r="22" spans="2:11" ht="12.75" customHeight="1">
      <c r="B22" s="205"/>
      <c r="C22" s="206"/>
      <c r="D22" s="206"/>
      <c r="E22" s="206"/>
      <c r="F22" s="206"/>
      <c r="G22" s="206"/>
      <c r="H22" s="206"/>
      <c r="I22" s="206"/>
      <c r="J22" s="206"/>
      <c r="K22" s="202"/>
    </row>
    <row r="23" spans="2:11" ht="15" customHeight="1">
      <c r="B23" s="205"/>
      <c r="C23" s="319" t="s">
        <v>370</v>
      </c>
      <c r="D23" s="319"/>
      <c r="E23" s="319"/>
      <c r="F23" s="319"/>
      <c r="G23" s="319"/>
      <c r="H23" s="319"/>
      <c r="I23" s="319"/>
      <c r="J23" s="319"/>
      <c r="K23" s="202"/>
    </row>
    <row r="24" spans="2:11" ht="15" customHeight="1">
      <c r="B24" s="205"/>
      <c r="C24" s="319" t="s">
        <v>371</v>
      </c>
      <c r="D24" s="319"/>
      <c r="E24" s="319"/>
      <c r="F24" s="319"/>
      <c r="G24" s="319"/>
      <c r="H24" s="319"/>
      <c r="I24" s="319"/>
      <c r="J24" s="319"/>
      <c r="K24" s="202"/>
    </row>
    <row r="25" spans="2:11" ht="15" customHeight="1">
      <c r="B25" s="205"/>
      <c r="C25" s="204"/>
      <c r="D25" s="319" t="s">
        <v>372</v>
      </c>
      <c r="E25" s="319"/>
      <c r="F25" s="319"/>
      <c r="G25" s="319"/>
      <c r="H25" s="319"/>
      <c r="I25" s="319"/>
      <c r="J25" s="319"/>
      <c r="K25" s="202"/>
    </row>
    <row r="26" spans="2:11" ht="15" customHeight="1">
      <c r="B26" s="205"/>
      <c r="C26" s="206"/>
      <c r="D26" s="319" t="s">
        <v>373</v>
      </c>
      <c r="E26" s="319"/>
      <c r="F26" s="319"/>
      <c r="G26" s="319"/>
      <c r="H26" s="319"/>
      <c r="I26" s="319"/>
      <c r="J26" s="319"/>
      <c r="K26" s="202"/>
    </row>
    <row r="27" spans="2:11" ht="12.75" customHeight="1">
      <c r="B27" s="205"/>
      <c r="C27" s="206"/>
      <c r="D27" s="206"/>
      <c r="E27" s="206"/>
      <c r="F27" s="206"/>
      <c r="G27" s="206"/>
      <c r="H27" s="206"/>
      <c r="I27" s="206"/>
      <c r="J27" s="206"/>
      <c r="K27" s="202"/>
    </row>
    <row r="28" spans="2:11" ht="15" customHeight="1">
      <c r="B28" s="205"/>
      <c r="C28" s="206"/>
      <c r="D28" s="319" t="s">
        <v>374</v>
      </c>
      <c r="E28" s="319"/>
      <c r="F28" s="319"/>
      <c r="G28" s="319"/>
      <c r="H28" s="319"/>
      <c r="I28" s="319"/>
      <c r="J28" s="319"/>
      <c r="K28" s="202"/>
    </row>
    <row r="29" spans="2:11" ht="15" customHeight="1">
      <c r="B29" s="205"/>
      <c r="C29" s="206"/>
      <c r="D29" s="319" t="s">
        <v>375</v>
      </c>
      <c r="E29" s="319"/>
      <c r="F29" s="319"/>
      <c r="G29" s="319"/>
      <c r="H29" s="319"/>
      <c r="I29" s="319"/>
      <c r="J29" s="319"/>
      <c r="K29" s="202"/>
    </row>
    <row r="30" spans="2:11" ht="12.75" customHeight="1">
      <c r="B30" s="205"/>
      <c r="C30" s="206"/>
      <c r="D30" s="206"/>
      <c r="E30" s="206"/>
      <c r="F30" s="206"/>
      <c r="G30" s="206"/>
      <c r="H30" s="206"/>
      <c r="I30" s="206"/>
      <c r="J30" s="206"/>
      <c r="K30" s="202"/>
    </row>
    <row r="31" spans="2:11" ht="15" customHeight="1">
      <c r="B31" s="205"/>
      <c r="C31" s="206"/>
      <c r="D31" s="319" t="s">
        <v>376</v>
      </c>
      <c r="E31" s="319"/>
      <c r="F31" s="319"/>
      <c r="G31" s="319"/>
      <c r="H31" s="319"/>
      <c r="I31" s="319"/>
      <c r="J31" s="319"/>
      <c r="K31" s="202"/>
    </row>
    <row r="32" spans="2:11" ht="15" customHeight="1">
      <c r="B32" s="205"/>
      <c r="C32" s="206"/>
      <c r="D32" s="319" t="s">
        <v>377</v>
      </c>
      <c r="E32" s="319"/>
      <c r="F32" s="319"/>
      <c r="G32" s="319"/>
      <c r="H32" s="319"/>
      <c r="I32" s="319"/>
      <c r="J32" s="319"/>
      <c r="K32" s="202"/>
    </row>
    <row r="33" spans="2:11" ht="15" customHeight="1">
      <c r="B33" s="205"/>
      <c r="C33" s="206"/>
      <c r="D33" s="319" t="s">
        <v>378</v>
      </c>
      <c r="E33" s="319"/>
      <c r="F33" s="319"/>
      <c r="G33" s="319"/>
      <c r="H33" s="319"/>
      <c r="I33" s="319"/>
      <c r="J33" s="319"/>
      <c r="K33" s="202"/>
    </row>
    <row r="34" spans="2:11" ht="15" customHeight="1">
      <c r="B34" s="205"/>
      <c r="C34" s="206"/>
      <c r="D34" s="204"/>
      <c r="E34" s="208" t="s">
        <v>101</v>
      </c>
      <c r="F34" s="204"/>
      <c r="G34" s="319" t="s">
        <v>379</v>
      </c>
      <c r="H34" s="319"/>
      <c r="I34" s="319"/>
      <c r="J34" s="319"/>
      <c r="K34" s="202"/>
    </row>
    <row r="35" spans="2:11" ht="30.75" customHeight="1">
      <c r="B35" s="205"/>
      <c r="C35" s="206"/>
      <c r="D35" s="204"/>
      <c r="E35" s="208" t="s">
        <v>380</v>
      </c>
      <c r="F35" s="204"/>
      <c r="G35" s="319" t="s">
        <v>381</v>
      </c>
      <c r="H35" s="319"/>
      <c r="I35" s="319"/>
      <c r="J35" s="319"/>
      <c r="K35" s="202"/>
    </row>
    <row r="36" spans="2:11" ht="15" customHeight="1">
      <c r="B36" s="205"/>
      <c r="C36" s="206"/>
      <c r="D36" s="204"/>
      <c r="E36" s="208" t="s">
        <v>52</v>
      </c>
      <c r="F36" s="204"/>
      <c r="G36" s="319" t="s">
        <v>382</v>
      </c>
      <c r="H36" s="319"/>
      <c r="I36" s="319"/>
      <c r="J36" s="319"/>
      <c r="K36" s="202"/>
    </row>
    <row r="37" spans="2:11" ht="15" customHeight="1">
      <c r="B37" s="205"/>
      <c r="C37" s="206"/>
      <c r="D37" s="204"/>
      <c r="E37" s="208" t="s">
        <v>102</v>
      </c>
      <c r="F37" s="204"/>
      <c r="G37" s="319" t="s">
        <v>383</v>
      </c>
      <c r="H37" s="319"/>
      <c r="I37" s="319"/>
      <c r="J37" s="319"/>
      <c r="K37" s="202"/>
    </row>
    <row r="38" spans="2:11" ht="15" customHeight="1">
      <c r="B38" s="205"/>
      <c r="C38" s="206"/>
      <c r="D38" s="204"/>
      <c r="E38" s="208" t="s">
        <v>103</v>
      </c>
      <c r="F38" s="204"/>
      <c r="G38" s="319" t="s">
        <v>384</v>
      </c>
      <c r="H38" s="319"/>
      <c r="I38" s="319"/>
      <c r="J38" s="319"/>
      <c r="K38" s="202"/>
    </row>
    <row r="39" spans="2:11" ht="15" customHeight="1">
      <c r="B39" s="205"/>
      <c r="C39" s="206"/>
      <c r="D39" s="204"/>
      <c r="E39" s="208" t="s">
        <v>104</v>
      </c>
      <c r="F39" s="204"/>
      <c r="G39" s="319" t="s">
        <v>385</v>
      </c>
      <c r="H39" s="319"/>
      <c r="I39" s="319"/>
      <c r="J39" s="319"/>
      <c r="K39" s="202"/>
    </row>
    <row r="40" spans="2:11" ht="15" customHeight="1">
      <c r="B40" s="205"/>
      <c r="C40" s="206"/>
      <c r="D40" s="204"/>
      <c r="E40" s="208" t="s">
        <v>386</v>
      </c>
      <c r="F40" s="204"/>
      <c r="G40" s="319" t="s">
        <v>387</v>
      </c>
      <c r="H40" s="319"/>
      <c r="I40" s="319"/>
      <c r="J40" s="319"/>
      <c r="K40" s="202"/>
    </row>
    <row r="41" spans="2:11" ht="15" customHeight="1">
      <c r="B41" s="205"/>
      <c r="C41" s="206"/>
      <c r="D41" s="204"/>
      <c r="E41" s="208"/>
      <c r="F41" s="204"/>
      <c r="G41" s="319" t="s">
        <v>388</v>
      </c>
      <c r="H41" s="319"/>
      <c r="I41" s="319"/>
      <c r="J41" s="319"/>
      <c r="K41" s="202"/>
    </row>
    <row r="42" spans="2:11" ht="15" customHeight="1">
      <c r="B42" s="205"/>
      <c r="C42" s="206"/>
      <c r="D42" s="204"/>
      <c r="E42" s="208" t="s">
        <v>389</v>
      </c>
      <c r="F42" s="204"/>
      <c r="G42" s="319" t="s">
        <v>390</v>
      </c>
      <c r="H42" s="319"/>
      <c r="I42" s="319"/>
      <c r="J42" s="319"/>
      <c r="K42" s="202"/>
    </row>
    <row r="43" spans="2:11" ht="15" customHeight="1">
      <c r="B43" s="205"/>
      <c r="C43" s="206"/>
      <c r="D43" s="204"/>
      <c r="E43" s="208" t="s">
        <v>106</v>
      </c>
      <c r="F43" s="204"/>
      <c r="G43" s="319" t="s">
        <v>391</v>
      </c>
      <c r="H43" s="319"/>
      <c r="I43" s="319"/>
      <c r="J43" s="319"/>
      <c r="K43" s="202"/>
    </row>
    <row r="44" spans="2:11" ht="12.75" customHeight="1">
      <c r="B44" s="205"/>
      <c r="C44" s="206"/>
      <c r="D44" s="204"/>
      <c r="E44" s="204"/>
      <c r="F44" s="204"/>
      <c r="G44" s="204"/>
      <c r="H44" s="204"/>
      <c r="I44" s="204"/>
      <c r="J44" s="204"/>
      <c r="K44" s="202"/>
    </row>
    <row r="45" spans="2:11" ht="15" customHeight="1">
      <c r="B45" s="205"/>
      <c r="C45" s="206"/>
      <c r="D45" s="319" t="s">
        <v>392</v>
      </c>
      <c r="E45" s="319"/>
      <c r="F45" s="319"/>
      <c r="G45" s="319"/>
      <c r="H45" s="319"/>
      <c r="I45" s="319"/>
      <c r="J45" s="319"/>
      <c r="K45" s="202"/>
    </row>
    <row r="46" spans="2:11" ht="15" customHeight="1">
      <c r="B46" s="205"/>
      <c r="C46" s="206"/>
      <c r="D46" s="206"/>
      <c r="E46" s="319" t="s">
        <v>393</v>
      </c>
      <c r="F46" s="319"/>
      <c r="G46" s="319"/>
      <c r="H46" s="319"/>
      <c r="I46" s="319"/>
      <c r="J46" s="319"/>
      <c r="K46" s="202"/>
    </row>
    <row r="47" spans="2:11" ht="15" customHeight="1">
      <c r="B47" s="205"/>
      <c r="C47" s="206"/>
      <c r="D47" s="206"/>
      <c r="E47" s="319" t="s">
        <v>394</v>
      </c>
      <c r="F47" s="319"/>
      <c r="G47" s="319"/>
      <c r="H47" s="319"/>
      <c r="I47" s="319"/>
      <c r="J47" s="319"/>
      <c r="K47" s="202"/>
    </row>
    <row r="48" spans="2:11" ht="15" customHeight="1">
      <c r="B48" s="205"/>
      <c r="C48" s="206"/>
      <c r="D48" s="206"/>
      <c r="E48" s="319" t="s">
        <v>395</v>
      </c>
      <c r="F48" s="319"/>
      <c r="G48" s="319"/>
      <c r="H48" s="319"/>
      <c r="I48" s="319"/>
      <c r="J48" s="319"/>
      <c r="K48" s="202"/>
    </row>
    <row r="49" spans="2:11" ht="15" customHeight="1">
      <c r="B49" s="205"/>
      <c r="C49" s="206"/>
      <c r="D49" s="319" t="s">
        <v>396</v>
      </c>
      <c r="E49" s="319"/>
      <c r="F49" s="319"/>
      <c r="G49" s="319"/>
      <c r="H49" s="319"/>
      <c r="I49" s="319"/>
      <c r="J49" s="319"/>
      <c r="K49" s="202"/>
    </row>
    <row r="50" spans="2:11" ht="25.5" customHeight="1">
      <c r="B50" s="201"/>
      <c r="C50" s="318" t="s">
        <v>397</v>
      </c>
      <c r="D50" s="318"/>
      <c r="E50" s="318"/>
      <c r="F50" s="318"/>
      <c r="G50" s="318"/>
      <c r="H50" s="318"/>
      <c r="I50" s="318"/>
      <c r="J50" s="318"/>
      <c r="K50" s="202"/>
    </row>
    <row r="51" spans="2:11" ht="5.25" customHeight="1">
      <c r="B51" s="201"/>
      <c r="C51" s="203"/>
      <c r="D51" s="203"/>
      <c r="E51" s="203"/>
      <c r="F51" s="203"/>
      <c r="G51" s="203"/>
      <c r="H51" s="203"/>
      <c r="I51" s="203"/>
      <c r="J51" s="203"/>
      <c r="K51" s="202"/>
    </row>
    <row r="52" spans="2:11" ht="15" customHeight="1">
      <c r="B52" s="201"/>
      <c r="C52" s="319" t="s">
        <v>398</v>
      </c>
      <c r="D52" s="319"/>
      <c r="E52" s="319"/>
      <c r="F52" s="319"/>
      <c r="G52" s="319"/>
      <c r="H52" s="319"/>
      <c r="I52" s="319"/>
      <c r="J52" s="319"/>
      <c r="K52" s="202"/>
    </row>
    <row r="53" spans="2:11" ht="15" customHeight="1">
      <c r="B53" s="201"/>
      <c r="C53" s="319" t="s">
        <v>399</v>
      </c>
      <c r="D53" s="319"/>
      <c r="E53" s="319"/>
      <c r="F53" s="319"/>
      <c r="G53" s="319"/>
      <c r="H53" s="319"/>
      <c r="I53" s="319"/>
      <c r="J53" s="319"/>
      <c r="K53" s="202"/>
    </row>
    <row r="54" spans="2:11" ht="12.75" customHeight="1">
      <c r="B54" s="201"/>
      <c r="C54" s="204"/>
      <c r="D54" s="204"/>
      <c r="E54" s="204"/>
      <c r="F54" s="204"/>
      <c r="G54" s="204"/>
      <c r="H54" s="204"/>
      <c r="I54" s="204"/>
      <c r="J54" s="204"/>
      <c r="K54" s="202"/>
    </row>
    <row r="55" spans="2:11" ht="15" customHeight="1">
      <c r="B55" s="201"/>
      <c r="C55" s="319" t="s">
        <v>400</v>
      </c>
      <c r="D55" s="319"/>
      <c r="E55" s="319"/>
      <c r="F55" s="319"/>
      <c r="G55" s="319"/>
      <c r="H55" s="319"/>
      <c r="I55" s="319"/>
      <c r="J55" s="319"/>
      <c r="K55" s="202"/>
    </row>
    <row r="56" spans="2:11" ht="15" customHeight="1">
      <c r="B56" s="201"/>
      <c r="C56" s="206"/>
      <c r="D56" s="319" t="s">
        <v>401</v>
      </c>
      <c r="E56" s="319"/>
      <c r="F56" s="319"/>
      <c r="G56" s="319"/>
      <c r="H56" s="319"/>
      <c r="I56" s="319"/>
      <c r="J56" s="319"/>
      <c r="K56" s="202"/>
    </row>
    <row r="57" spans="2:11" ht="15" customHeight="1">
      <c r="B57" s="201"/>
      <c r="C57" s="206"/>
      <c r="D57" s="319" t="s">
        <v>402</v>
      </c>
      <c r="E57" s="319"/>
      <c r="F57" s="319"/>
      <c r="G57" s="319"/>
      <c r="H57" s="319"/>
      <c r="I57" s="319"/>
      <c r="J57" s="319"/>
      <c r="K57" s="202"/>
    </row>
    <row r="58" spans="2:11" ht="15" customHeight="1">
      <c r="B58" s="201"/>
      <c r="C58" s="206"/>
      <c r="D58" s="319" t="s">
        <v>403</v>
      </c>
      <c r="E58" s="319"/>
      <c r="F58" s="319"/>
      <c r="G58" s="319"/>
      <c r="H58" s="319"/>
      <c r="I58" s="319"/>
      <c r="J58" s="319"/>
      <c r="K58" s="202"/>
    </row>
    <row r="59" spans="2:11" ht="15" customHeight="1">
      <c r="B59" s="201"/>
      <c r="C59" s="206"/>
      <c r="D59" s="319" t="s">
        <v>404</v>
      </c>
      <c r="E59" s="319"/>
      <c r="F59" s="319"/>
      <c r="G59" s="319"/>
      <c r="H59" s="319"/>
      <c r="I59" s="319"/>
      <c r="J59" s="319"/>
      <c r="K59" s="202"/>
    </row>
    <row r="60" spans="2:11" ht="15" customHeight="1">
      <c r="B60" s="201"/>
      <c r="C60" s="206"/>
      <c r="D60" s="320" t="s">
        <v>405</v>
      </c>
      <c r="E60" s="320"/>
      <c r="F60" s="320"/>
      <c r="G60" s="320"/>
      <c r="H60" s="320"/>
      <c r="I60" s="320"/>
      <c r="J60" s="320"/>
      <c r="K60" s="202"/>
    </row>
    <row r="61" spans="2:11" ht="15" customHeight="1">
      <c r="B61" s="201"/>
      <c r="C61" s="206"/>
      <c r="D61" s="319" t="s">
        <v>406</v>
      </c>
      <c r="E61" s="319"/>
      <c r="F61" s="319"/>
      <c r="G61" s="319"/>
      <c r="H61" s="319"/>
      <c r="I61" s="319"/>
      <c r="J61" s="319"/>
      <c r="K61" s="202"/>
    </row>
    <row r="62" spans="2:11" ht="12.75" customHeight="1">
      <c r="B62" s="201"/>
      <c r="C62" s="206"/>
      <c r="D62" s="206"/>
      <c r="E62" s="209"/>
      <c r="F62" s="206"/>
      <c r="G62" s="206"/>
      <c r="H62" s="206"/>
      <c r="I62" s="206"/>
      <c r="J62" s="206"/>
      <c r="K62" s="202"/>
    </row>
    <row r="63" spans="2:11" ht="15" customHeight="1">
      <c r="B63" s="201"/>
      <c r="C63" s="206"/>
      <c r="D63" s="319" t="s">
        <v>407</v>
      </c>
      <c r="E63" s="319"/>
      <c r="F63" s="319"/>
      <c r="G63" s="319"/>
      <c r="H63" s="319"/>
      <c r="I63" s="319"/>
      <c r="J63" s="319"/>
      <c r="K63" s="202"/>
    </row>
    <row r="64" spans="2:11" ht="15" customHeight="1">
      <c r="B64" s="201"/>
      <c r="C64" s="206"/>
      <c r="D64" s="320" t="s">
        <v>408</v>
      </c>
      <c r="E64" s="320"/>
      <c r="F64" s="320"/>
      <c r="G64" s="320"/>
      <c r="H64" s="320"/>
      <c r="I64" s="320"/>
      <c r="J64" s="320"/>
      <c r="K64" s="202"/>
    </row>
    <row r="65" spans="2:11" ht="15" customHeight="1">
      <c r="B65" s="201"/>
      <c r="C65" s="206"/>
      <c r="D65" s="319" t="s">
        <v>409</v>
      </c>
      <c r="E65" s="319"/>
      <c r="F65" s="319"/>
      <c r="G65" s="319"/>
      <c r="H65" s="319"/>
      <c r="I65" s="319"/>
      <c r="J65" s="319"/>
      <c r="K65" s="202"/>
    </row>
    <row r="66" spans="2:11" ht="15" customHeight="1">
      <c r="B66" s="201"/>
      <c r="C66" s="206"/>
      <c r="D66" s="319" t="s">
        <v>410</v>
      </c>
      <c r="E66" s="319"/>
      <c r="F66" s="319"/>
      <c r="G66" s="319"/>
      <c r="H66" s="319"/>
      <c r="I66" s="319"/>
      <c r="J66" s="319"/>
      <c r="K66" s="202"/>
    </row>
    <row r="67" spans="2:11" ht="15" customHeight="1">
      <c r="B67" s="201"/>
      <c r="C67" s="206"/>
      <c r="D67" s="319" t="s">
        <v>411</v>
      </c>
      <c r="E67" s="319"/>
      <c r="F67" s="319"/>
      <c r="G67" s="319"/>
      <c r="H67" s="319"/>
      <c r="I67" s="319"/>
      <c r="J67" s="319"/>
      <c r="K67" s="202"/>
    </row>
    <row r="68" spans="2:11" ht="15" customHeight="1">
      <c r="B68" s="201"/>
      <c r="C68" s="206"/>
      <c r="D68" s="319" t="s">
        <v>412</v>
      </c>
      <c r="E68" s="319"/>
      <c r="F68" s="319"/>
      <c r="G68" s="319"/>
      <c r="H68" s="319"/>
      <c r="I68" s="319"/>
      <c r="J68" s="319"/>
      <c r="K68" s="202"/>
    </row>
    <row r="69" spans="2:11" ht="12.75" customHeight="1">
      <c r="B69" s="210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2:11" ht="18.75" customHeight="1">
      <c r="B70" s="213"/>
      <c r="C70" s="213"/>
      <c r="D70" s="213"/>
      <c r="E70" s="213"/>
      <c r="F70" s="213"/>
      <c r="G70" s="213"/>
      <c r="H70" s="213"/>
      <c r="I70" s="213"/>
      <c r="J70" s="213"/>
      <c r="K70" s="214"/>
    </row>
    <row r="71" spans="2:11" ht="18.75" customHeight="1"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  <row r="72" spans="2:11" ht="7.5" customHeight="1">
      <c r="B72" s="215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ht="45" customHeight="1">
      <c r="B73" s="218"/>
      <c r="C73" s="321" t="s">
        <v>348</v>
      </c>
      <c r="D73" s="321"/>
      <c r="E73" s="321"/>
      <c r="F73" s="321"/>
      <c r="G73" s="321"/>
      <c r="H73" s="321"/>
      <c r="I73" s="321"/>
      <c r="J73" s="321"/>
      <c r="K73" s="219"/>
    </row>
    <row r="74" spans="2:11" ht="17.25" customHeight="1">
      <c r="B74" s="218"/>
      <c r="C74" s="220" t="s">
        <v>413</v>
      </c>
      <c r="D74" s="220"/>
      <c r="E74" s="220"/>
      <c r="F74" s="220" t="s">
        <v>414</v>
      </c>
      <c r="G74" s="221"/>
      <c r="H74" s="220" t="s">
        <v>102</v>
      </c>
      <c r="I74" s="220" t="s">
        <v>56</v>
      </c>
      <c r="J74" s="220" t="s">
        <v>415</v>
      </c>
      <c r="K74" s="219"/>
    </row>
    <row r="75" spans="2:11" ht="17.25" customHeight="1">
      <c r="B75" s="218"/>
      <c r="C75" s="222" t="s">
        <v>416</v>
      </c>
      <c r="D75" s="222"/>
      <c r="E75" s="222"/>
      <c r="F75" s="223" t="s">
        <v>417</v>
      </c>
      <c r="G75" s="224"/>
      <c r="H75" s="222"/>
      <c r="I75" s="222"/>
      <c r="J75" s="222" t="s">
        <v>418</v>
      </c>
      <c r="K75" s="219"/>
    </row>
    <row r="76" spans="2:11" ht="5.25" customHeight="1">
      <c r="B76" s="218"/>
      <c r="C76" s="225"/>
      <c r="D76" s="225"/>
      <c r="E76" s="225"/>
      <c r="F76" s="225"/>
      <c r="G76" s="226"/>
      <c r="H76" s="225"/>
      <c r="I76" s="225"/>
      <c r="J76" s="225"/>
      <c r="K76" s="219"/>
    </row>
    <row r="77" spans="2:11" ht="15" customHeight="1">
      <c r="B77" s="218"/>
      <c r="C77" s="208" t="s">
        <v>52</v>
      </c>
      <c r="D77" s="225"/>
      <c r="E77" s="225"/>
      <c r="F77" s="227" t="s">
        <v>419</v>
      </c>
      <c r="G77" s="226"/>
      <c r="H77" s="208" t="s">
        <v>420</v>
      </c>
      <c r="I77" s="208" t="s">
        <v>421</v>
      </c>
      <c r="J77" s="208">
        <v>20</v>
      </c>
      <c r="K77" s="219"/>
    </row>
    <row r="78" spans="2:11" ht="15" customHeight="1">
      <c r="B78" s="218"/>
      <c r="C78" s="208" t="s">
        <v>422</v>
      </c>
      <c r="D78" s="208"/>
      <c r="E78" s="208"/>
      <c r="F78" s="227" t="s">
        <v>419</v>
      </c>
      <c r="G78" s="226"/>
      <c r="H78" s="208" t="s">
        <v>423</v>
      </c>
      <c r="I78" s="208" t="s">
        <v>421</v>
      </c>
      <c r="J78" s="208">
        <v>120</v>
      </c>
      <c r="K78" s="219"/>
    </row>
    <row r="79" spans="2:11" ht="15" customHeight="1">
      <c r="B79" s="228"/>
      <c r="C79" s="208" t="s">
        <v>424</v>
      </c>
      <c r="D79" s="208"/>
      <c r="E79" s="208"/>
      <c r="F79" s="227" t="s">
        <v>425</v>
      </c>
      <c r="G79" s="226"/>
      <c r="H79" s="208" t="s">
        <v>426</v>
      </c>
      <c r="I79" s="208" t="s">
        <v>421</v>
      </c>
      <c r="J79" s="208">
        <v>50</v>
      </c>
      <c r="K79" s="219"/>
    </row>
    <row r="80" spans="2:11" ht="15" customHeight="1">
      <c r="B80" s="228"/>
      <c r="C80" s="208" t="s">
        <v>427</v>
      </c>
      <c r="D80" s="208"/>
      <c r="E80" s="208"/>
      <c r="F80" s="227" t="s">
        <v>419</v>
      </c>
      <c r="G80" s="226"/>
      <c r="H80" s="208" t="s">
        <v>428</v>
      </c>
      <c r="I80" s="208" t="s">
        <v>429</v>
      </c>
      <c r="J80" s="208"/>
      <c r="K80" s="219"/>
    </row>
    <row r="81" spans="2:11" ht="15" customHeight="1">
      <c r="B81" s="228"/>
      <c r="C81" s="229" t="s">
        <v>430</v>
      </c>
      <c r="D81" s="229"/>
      <c r="E81" s="229"/>
      <c r="F81" s="230" t="s">
        <v>425</v>
      </c>
      <c r="G81" s="229"/>
      <c r="H81" s="229" t="s">
        <v>431</v>
      </c>
      <c r="I81" s="229" t="s">
        <v>421</v>
      </c>
      <c r="J81" s="229">
        <v>15</v>
      </c>
      <c r="K81" s="219"/>
    </row>
    <row r="82" spans="2:11" ht="15" customHeight="1">
      <c r="B82" s="228"/>
      <c r="C82" s="229" t="s">
        <v>432</v>
      </c>
      <c r="D82" s="229"/>
      <c r="E82" s="229"/>
      <c r="F82" s="230" t="s">
        <v>425</v>
      </c>
      <c r="G82" s="229"/>
      <c r="H82" s="229" t="s">
        <v>433</v>
      </c>
      <c r="I82" s="229" t="s">
        <v>421</v>
      </c>
      <c r="J82" s="229">
        <v>15</v>
      </c>
      <c r="K82" s="219"/>
    </row>
    <row r="83" spans="2:11" ht="15" customHeight="1">
      <c r="B83" s="228"/>
      <c r="C83" s="229" t="s">
        <v>434</v>
      </c>
      <c r="D83" s="229"/>
      <c r="E83" s="229"/>
      <c r="F83" s="230" t="s">
        <v>425</v>
      </c>
      <c r="G83" s="229"/>
      <c r="H83" s="229" t="s">
        <v>435</v>
      </c>
      <c r="I83" s="229" t="s">
        <v>421</v>
      </c>
      <c r="J83" s="229">
        <v>20</v>
      </c>
      <c r="K83" s="219"/>
    </row>
    <row r="84" spans="2:11" ht="15" customHeight="1">
      <c r="B84" s="228"/>
      <c r="C84" s="229" t="s">
        <v>436</v>
      </c>
      <c r="D84" s="229"/>
      <c r="E84" s="229"/>
      <c r="F84" s="230" t="s">
        <v>425</v>
      </c>
      <c r="G84" s="229"/>
      <c r="H84" s="229" t="s">
        <v>437</v>
      </c>
      <c r="I84" s="229" t="s">
        <v>421</v>
      </c>
      <c r="J84" s="229">
        <v>20</v>
      </c>
      <c r="K84" s="219"/>
    </row>
    <row r="85" spans="2:11" ht="15" customHeight="1">
      <c r="B85" s="228"/>
      <c r="C85" s="208" t="s">
        <v>438</v>
      </c>
      <c r="D85" s="208"/>
      <c r="E85" s="208"/>
      <c r="F85" s="227" t="s">
        <v>425</v>
      </c>
      <c r="G85" s="226"/>
      <c r="H85" s="208" t="s">
        <v>439</v>
      </c>
      <c r="I85" s="208" t="s">
        <v>421</v>
      </c>
      <c r="J85" s="208">
        <v>50</v>
      </c>
      <c r="K85" s="219"/>
    </row>
    <row r="86" spans="2:11" ht="15" customHeight="1">
      <c r="B86" s="228"/>
      <c r="C86" s="208" t="s">
        <v>440</v>
      </c>
      <c r="D86" s="208"/>
      <c r="E86" s="208"/>
      <c r="F86" s="227" t="s">
        <v>425</v>
      </c>
      <c r="G86" s="226"/>
      <c r="H86" s="208" t="s">
        <v>441</v>
      </c>
      <c r="I86" s="208" t="s">
        <v>421</v>
      </c>
      <c r="J86" s="208">
        <v>20</v>
      </c>
      <c r="K86" s="219"/>
    </row>
    <row r="87" spans="2:11" ht="15" customHeight="1">
      <c r="B87" s="228"/>
      <c r="C87" s="208" t="s">
        <v>442</v>
      </c>
      <c r="D87" s="208"/>
      <c r="E87" s="208"/>
      <c r="F87" s="227" t="s">
        <v>425</v>
      </c>
      <c r="G87" s="226"/>
      <c r="H87" s="208" t="s">
        <v>443</v>
      </c>
      <c r="I87" s="208" t="s">
        <v>421</v>
      </c>
      <c r="J87" s="208">
        <v>20</v>
      </c>
      <c r="K87" s="219"/>
    </row>
    <row r="88" spans="2:11" ht="15" customHeight="1">
      <c r="B88" s="228"/>
      <c r="C88" s="208" t="s">
        <v>444</v>
      </c>
      <c r="D88" s="208"/>
      <c r="E88" s="208"/>
      <c r="F88" s="227" t="s">
        <v>425</v>
      </c>
      <c r="G88" s="226"/>
      <c r="H88" s="208" t="s">
        <v>445</v>
      </c>
      <c r="I88" s="208" t="s">
        <v>421</v>
      </c>
      <c r="J88" s="208">
        <v>50</v>
      </c>
      <c r="K88" s="219"/>
    </row>
    <row r="89" spans="2:11" ht="15" customHeight="1">
      <c r="B89" s="228"/>
      <c r="C89" s="208" t="s">
        <v>446</v>
      </c>
      <c r="D89" s="208"/>
      <c r="E89" s="208"/>
      <c r="F89" s="227" t="s">
        <v>425</v>
      </c>
      <c r="G89" s="226"/>
      <c r="H89" s="208" t="s">
        <v>446</v>
      </c>
      <c r="I89" s="208" t="s">
        <v>421</v>
      </c>
      <c r="J89" s="208">
        <v>50</v>
      </c>
      <c r="K89" s="219"/>
    </row>
    <row r="90" spans="2:11" ht="15" customHeight="1">
      <c r="B90" s="228"/>
      <c r="C90" s="208" t="s">
        <v>107</v>
      </c>
      <c r="D90" s="208"/>
      <c r="E90" s="208"/>
      <c r="F90" s="227" t="s">
        <v>425</v>
      </c>
      <c r="G90" s="226"/>
      <c r="H90" s="208" t="s">
        <v>447</v>
      </c>
      <c r="I90" s="208" t="s">
        <v>421</v>
      </c>
      <c r="J90" s="208">
        <v>255</v>
      </c>
      <c r="K90" s="219"/>
    </row>
    <row r="91" spans="2:11" ht="15" customHeight="1">
      <c r="B91" s="228"/>
      <c r="C91" s="208" t="s">
        <v>448</v>
      </c>
      <c r="D91" s="208"/>
      <c r="E91" s="208"/>
      <c r="F91" s="227" t="s">
        <v>419</v>
      </c>
      <c r="G91" s="226"/>
      <c r="H91" s="208" t="s">
        <v>449</v>
      </c>
      <c r="I91" s="208" t="s">
        <v>450</v>
      </c>
      <c r="J91" s="208"/>
      <c r="K91" s="219"/>
    </row>
    <row r="92" spans="2:11" ht="15" customHeight="1">
      <c r="B92" s="228"/>
      <c r="C92" s="208" t="s">
        <v>451</v>
      </c>
      <c r="D92" s="208"/>
      <c r="E92" s="208"/>
      <c r="F92" s="227" t="s">
        <v>419</v>
      </c>
      <c r="G92" s="226"/>
      <c r="H92" s="208" t="s">
        <v>452</v>
      </c>
      <c r="I92" s="208" t="s">
        <v>453</v>
      </c>
      <c r="J92" s="208"/>
      <c r="K92" s="219"/>
    </row>
    <row r="93" spans="2:11" ht="15" customHeight="1">
      <c r="B93" s="228"/>
      <c r="C93" s="208" t="s">
        <v>454</v>
      </c>
      <c r="D93" s="208"/>
      <c r="E93" s="208"/>
      <c r="F93" s="227" t="s">
        <v>419</v>
      </c>
      <c r="G93" s="226"/>
      <c r="H93" s="208" t="s">
        <v>454</v>
      </c>
      <c r="I93" s="208" t="s">
        <v>453</v>
      </c>
      <c r="J93" s="208"/>
      <c r="K93" s="219"/>
    </row>
    <row r="94" spans="2:11" ht="15" customHeight="1">
      <c r="B94" s="228"/>
      <c r="C94" s="208" t="s">
        <v>37</v>
      </c>
      <c r="D94" s="208"/>
      <c r="E94" s="208"/>
      <c r="F94" s="227" t="s">
        <v>419</v>
      </c>
      <c r="G94" s="226"/>
      <c r="H94" s="208" t="s">
        <v>455</v>
      </c>
      <c r="I94" s="208" t="s">
        <v>453</v>
      </c>
      <c r="J94" s="208"/>
      <c r="K94" s="219"/>
    </row>
    <row r="95" spans="2:11" ht="15" customHeight="1">
      <c r="B95" s="228"/>
      <c r="C95" s="208" t="s">
        <v>47</v>
      </c>
      <c r="D95" s="208"/>
      <c r="E95" s="208"/>
      <c r="F95" s="227" t="s">
        <v>419</v>
      </c>
      <c r="G95" s="226"/>
      <c r="H95" s="208" t="s">
        <v>456</v>
      </c>
      <c r="I95" s="208" t="s">
        <v>453</v>
      </c>
      <c r="J95" s="208"/>
      <c r="K95" s="219"/>
    </row>
    <row r="96" spans="2:11" ht="15" customHeight="1">
      <c r="B96" s="231"/>
      <c r="C96" s="232"/>
      <c r="D96" s="232"/>
      <c r="E96" s="232"/>
      <c r="F96" s="232"/>
      <c r="G96" s="232"/>
      <c r="H96" s="232"/>
      <c r="I96" s="232"/>
      <c r="J96" s="232"/>
      <c r="K96" s="233"/>
    </row>
    <row r="97" spans="2:11" ht="18.75" customHeight="1">
      <c r="B97" s="234"/>
      <c r="C97" s="235"/>
      <c r="D97" s="235"/>
      <c r="E97" s="235"/>
      <c r="F97" s="235"/>
      <c r="G97" s="235"/>
      <c r="H97" s="235"/>
      <c r="I97" s="235"/>
      <c r="J97" s="235"/>
      <c r="K97" s="234"/>
    </row>
    <row r="98" spans="2:11" ht="18.75" customHeight="1">
      <c r="B98" s="214"/>
      <c r="C98" s="214"/>
      <c r="D98" s="214"/>
      <c r="E98" s="214"/>
      <c r="F98" s="214"/>
      <c r="G98" s="214"/>
      <c r="H98" s="214"/>
      <c r="I98" s="214"/>
      <c r="J98" s="214"/>
      <c r="K98" s="214"/>
    </row>
    <row r="99" spans="2:11" ht="7.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7"/>
    </row>
    <row r="100" spans="2:11" ht="45" customHeight="1">
      <c r="B100" s="218"/>
      <c r="C100" s="321" t="s">
        <v>457</v>
      </c>
      <c r="D100" s="321"/>
      <c r="E100" s="321"/>
      <c r="F100" s="321"/>
      <c r="G100" s="321"/>
      <c r="H100" s="321"/>
      <c r="I100" s="321"/>
      <c r="J100" s="321"/>
      <c r="K100" s="219"/>
    </row>
    <row r="101" spans="2:11" ht="17.25" customHeight="1">
      <c r="B101" s="218"/>
      <c r="C101" s="220" t="s">
        <v>413</v>
      </c>
      <c r="D101" s="220"/>
      <c r="E101" s="220"/>
      <c r="F101" s="220" t="s">
        <v>414</v>
      </c>
      <c r="G101" s="221"/>
      <c r="H101" s="220" t="s">
        <v>102</v>
      </c>
      <c r="I101" s="220" t="s">
        <v>56</v>
      </c>
      <c r="J101" s="220" t="s">
        <v>415</v>
      </c>
      <c r="K101" s="219"/>
    </row>
    <row r="102" spans="2:11" ht="17.25" customHeight="1">
      <c r="B102" s="218"/>
      <c r="C102" s="222" t="s">
        <v>416</v>
      </c>
      <c r="D102" s="222"/>
      <c r="E102" s="222"/>
      <c r="F102" s="223" t="s">
        <v>417</v>
      </c>
      <c r="G102" s="224"/>
      <c r="H102" s="222"/>
      <c r="I102" s="222"/>
      <c r="J102" s="222" t="s">
        <v>418</v>
      </c>
      <c r="K102" s="219"/>
    </row>
    <row r="103" spans="2:11" ht="5.25" customHeight="1">
      <c r="B103" s="218"/>
      <c r="C103" s="220"/>
      <c r="D103" s="220"/>
      <c r="E103" s="220"/>
      <c r="F103" s="220"/>
      <c r="G103" s="236"/>
      <c r="H103" s="220"/>
      <c r="I103" s="220"/>
      <c r="J103" s="220"/>
      <c r="K103" s="219"/>
    </row>
    <row r="104" spans="2:11" ht="15" customHeight="1">
      <c r="B104" s="218"/>
      <c r="C104" s="208" t="s">
        <v>52</v>
      </c>
      <c r="D104" s="225"/>
      <c r="E104" s="225"/>
      <c r="F104" s="227" t="s">
        <v>419</v>
      </c>
      <c r="G104" s="236"/>
      <c r="H104" s="208" t="s">
        <v>458</v>
      </c>
      <c r="I104" s="208" t="s">
        <v>421</v>
      </c>
      <c r="J104" s="208">
        <v>20</v>
      </c>
      <c r="K104" s="219"/>
    </row>
    <row r="105" spans="2:11" ht="15" customHeight="1">
      <c r="B105" s="218"/>
      <c r="C105" s="208" t="s">
        <v>422</v>
      </c>
      <c r="D105" s="208"/>
      <c r="E105" s="208"/>
      <c r="F105" s="227" t="s">
        <v>419</v>
      </c>
      <c r="G105" s="208"/>
      <c r="H105" s="208" t="s">
        <v>458</v>
      </c>
      <c r="I105" s="208" t="s">
        <v>421</v>
      </c>
      <c r="J105" s="208">
        <v>120</v>
      </c>
      <c r="K105" s="219"/>
    </row>
    <row r="106" spans="2:11" ht="15" customHeight="1">
      <c r="B106" s="228"/>
      <c r="C106" s="208" t="s">
        <v>424</v>
      </c>
      <c r="D106" s="208"/>
      <c r="E106" s="208"/>
      <c r="F106" s="227" t="s">
        <v>425</v>
      </c>
      <c r="G106" s="208"/>
      <c r="H106" s="208" t="s">
        <v>458</v>
      </c>
      <c r="I106" s="208" t="s">
        <v>421</v>
      </c>
      <c r="J106" s="208">
        <v>50</v>
      </c>
      <c r="K106" s="219"/>
    </row>
    <row r="107" spans="2:11" ht="15" customHeight="1">
      <c r="B107" s="228"/>
      <c r="C107" s="208" t="s">
        <v>427</v>
      </c>
      <c r="D107" s="208"/>
      <c r="E107" s="208"/>
      <c r="F107" s="227" t="s">
        <v>419</v>
      </c>
      <c r="G107" s="208"/>
      <c r="H107" s="208" t="s">
        <v>458</v>
      </c>
      <c r="I107" s="208" t="s">
        <v>429</v>
      </c>
      <c r="J107" s="208"/>
      <c r="K107" s="219"/>
    </row>
    <row r="108" spans="2:11" ht="15" customHeight="1">
      <c r="B108" s="228"/>
      <c r="C108" s="208" t="s">
        <v>438</v>
      </c>
      <c r="D108" s="208"/>
      <c r="E108" s="208"/>
      <c r="F108" s="227" t="s">
        <v>425</v>
      </c>
      <c r="G108" s="208"/>
      <c r="H108" s="208" t="s">
        <v>458</v>
      </c>
      <c r="I108" s="208" t="s">
        <v>421</v>
      </c>
      <c r="J108" s="208">
        <v>50</v>
      </c>
      <c r="K108" s="219"/>
    </row>
    <row r="109" spans="2:11" ht="15" customHeight="1">
      <c r="B109" s="228"/>
      <c r="C109" s="208" t="s">
        <v>446</v>
      </c>
      <c r="D109" s="208"/>
      <c r="E109" s="208"/>
      <c r="F109" s="227" t="s">
        <v>425</v>
      </c>
      <c r="G109" s="208"/>
      <c r="H109" s="208" t="s">
        <v>458</v>
      </c>
      <c r="I109" s="208" t="s">
        <v>421</v>
      </c>
      <c r="J109" s="208">
        <v>50</v>
      </c>
      <c r="K109" s="219"/>
    </row>
    <row r="110" spans="2:11" ht="15" customHeight="1">
      <c r="B110" s="228"/>
      <c r="C110" s="208" t="s">
        <v>444</v>
      </c>
      <c r="D110" s="208"/>
      <c r="E110" s="208"/>
      <c r="F110" s="227" t="s">
        <v>425</v>
      </c>
      <c r="G110" s="208"/>
      <c r="H110" s="208" t="s">
        <v>458</v>
      </c>
      <c r="I110" s="208" t="s">
        <v>421</v>
      </c>
      <c r="J110" s="208">
        <v>50</v>
      </c>
      <c r="K110" s="219"/>
    </row>
    <row r="111" spans="2:11" ht="15" customHeight="1">
      <c r="B111" s="228"/>
      <c r="C111" s="208" t="s">
        <v>52</v>
      </c>
      <c r="D111" s="208"/>
      <c r="E111" s="208"/>
      <c r="F111" s="227" t="s">
        <v>419</v>
      </c>
      <c r="G111" s="208"/>
      <c r="H111" s="208" t="s">
        <v>459</v>
      </c>
      <c r="I111" s="208" t="s">
        <v>421</v>
      </c>
      <c r="J111" s="208">
        <v>20</v>
      </c>
      <c r="K111" s="219"/>
    </row>
    <row r="112" spans="2:11" ht="15" customHeight="1">
      <c r="B112" s="228"/>
      <c r="C112" s="208" t="s">
        <v>460</v>
      </c>
      <c r="D112" s="208"/>
      <c r="E112" s="208"/>
      <c r="F112" s="227" t="s">
        <v>419</v>
      </c>
      <c r="G112" s="208"/>
      <c r="H112" s="208" t="s">
        <v>461</v>
      </c>
      <c r="I112" s="208" t="s">
        <v>421</v>
      </c>
      <c r="J112" s="208">
        <v>120</v>
      </c>
      <c r="K112" s="219"/>
    </row>
    <row r="113" spans="2:11" ht="15" customHeight="1">
      <c r="B113" s="228"/>
      <c r="C113" s="208" t="s">
        <v>37</v>
      </c>
      <c r="D113" s="208"/>
      <c r="E113" s="208"/>
      <c r="F113" s="227" t="s">
        <v>419</v>
      </c>
      <c r="G113" s="208"/>
      <c r="H113" s="208" t="s">
        <v>462</v>
      </c>
      <c r="I113" s="208" t="s">
        <v>453</v>
      </c>
      <c r="J113" s="208"/>
      <c r="K113" s="219"/>
    </row>
    <row r="114" spans="2:11" ht="15" customHeight="1">
      <c r="B114" s="228"/>
      <c r="C114" s="208" t="s">
        <v>47</v>
      </c>
      <c r="D114" s="208"/>
      <c r="E114" s="208"/>
      <c r="F114" s="227" t="s">
        <v>419</v>
      </c>
      <c r="G114" s="208"/>
      <c r="H114" s="208" t="s">
        <v>463</v>
      </c>
      <c r="I114" s="208" t="s">
        <v>453</v>
      </c>
      <c r="J114" s="208"/>
      <c r="K114" s="219"/>
    </row>
    <row r="115" spans="2:11" ht="15" customHeight="1">
      <c r="B115" s="228"/>
      <c r="C115" s="208" t="s">
        <v>56</v>
      </c>
      <c r="D115" s="208"/>
      <c r="E115" s="208"/>
      <c r="F115" s="227" t="s">
        <v>419</v>
      </c>
      <c r="G115" s="208"/>
      <c r="H115" s="208" t="s">
        <v>464</v>
      </c>
      <c r="I115" s="208" t="s">
        <v>465</v>
      </c>
      <c r="J115" s="208"/>
      <c r="K115" s="219"/>
    </row>
    <row r="116" spans="2:11" ht="15" customHeight="1">
      <c r="B116" s="231"/>
      <c r="C116" s="237"/>
      <c r="D116" s="237"/>
      <c r="E116" s="237"/>
      <c r="F116" s="237"/>
      <c r="G116" s="237"/>
      <c r="H116" s="237"/>
      <c r="I116" s="237"/>
      <c r="J116" s="237"/>
      <c r="K116" s="233"/>
    </row>
    <row r="117" spans="2:11" ht="18.75" customHeight="1">
      <c r="B117" s="238"/>
      <c r="C117" s="204"/>
      <c r="D117" s="204"/>
      <c r="E117" s="204"/>
      <c r="F117" s="239"/>
      <c r="G117" s="204"/>
      <c r="H117" s="204"/>
      <c r="I117" s="204"/>
      <c r="J117" s="204"/>
      <c r="K117" s="238"/>
    </row>
    <row r="118" spans="2:11" ht="18.75" customHeight="1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</row>
    <row r="119" spans="2:11" ht="7.5" customHeight="1">
      <c r="B119" s="240"/>
      <c r="C119" s="241"/>
      <c r="D119" s="241"/>
      <c r="E119" s="241"/>
      <c r="F119" s="241"/>
      <c r="G119" s="241"/>
      <c r="H119" s="241"/>
      <c r="I119" s="241"/>
      <c r="J119" s="241"/>
      <c r="K119" s="242"/>
    </row>
    <row r="120" spans="2:11" ht="45" customHeight="1">
      <c r="B120" s="243"/>
      <c r="C120" s="317" t="s">
        <v>466</v>
      </c>
      <c r="D120" s="317"/>
      <c r="E120" s="317"/>
      <c r="F120" s="317"/>
      <c r="G120" s="317"/>
      <c r="H120" s="317"/>
      <c r="I120" s="317"/>
      <c r="J120" s="317"/>
      <c r="K120" s="244"/>
    </row>
    <row r="121" spans="2:11" ht="17.25" customHeight="1">
      <c r="B121" s="245"/>
      <c r="C121" s="220" t="s">
        <v>413</v>
      </c>
      <c r="D121" s="220"/>
      <c r="E121" s="220"/>
      <c r="F121" s="220" t="s">
        <v>414</v>
      </c>
      <c r="G121" s="221"/>
      <c r="H121" s="220" t="s">
        <v>102</v>
      </c>
      <c r="I121" s="220" t="s">
        <v>56</v>
      </c>
      <c r="J121" s="220" t="s">
        <v>415</v>
      </c>
      <c r="K121" s="246"/>
    </row>
    <row r="122" spans="2:11" ht="17.25" customHeight="1">
      <c r="B122" s="245"/>
      <c r="C122" s="222" t="s">
        <v>416</v>
      </c>
      <c r="D122" s="222"/>
      <c r="E122" s="222"/>
      <c r="F122" s="223" t="s">
        <v>417</v>
      </c>
      <c r="G122" s="224"/>
      <c r="H122" s="222"/>
      <c r="I122" s="222"/>
      <c r="J122" s="222" t="s">
        <v>418</v>
      </c>
      <c r="K122" s="246"/>
    </row>
    <row r="123" spans="2:11" ht="5.25" customHeight="1">
      <c r="B123" s="247"/>
      <c r="C123" s="225"/>
      <c r="D123" s="225"/>
      <c r="E123" s="225"/>
      <c r="F123" s="225"/>
      <c r="G123" s="208"/>
      <c r="H123" s="225"/>
      <c r="I123" s="225"/>
      <c r="J123" s="225"/>
      <c r="K123" s="248"/>
    </row>
    <row r="124" spans="2:11" ht="15" customHeight="1">
      <c r="B124" s="247"/>
      <c r="C124" s="208" t="s">
        <v>422</v>
      </c>
      <c r="D124" s="225"/>
      <c r="E124" s="225"/>
      <c r="F124" s="227" t="s">
        <v>419</v>
      </c>
      <c r="G124" s="208"/>
      <c r="H124" s="208" t="s">
        <v>458</v>
      </c>
      <c r="I124" s="208" t="s">
        <v>421</v>
      </c>
      <c r="J124" s="208">
        <v>120</v>
      </c>
      <c r="K124" s="249"/>
    </row>
    <row r="125" spans="2:11" ht="15" customHeight="1">
      <c r="B125" s="247"/>
      <c r="C125" s="208" t="s">
        <v>467</v>
      </c>
      <c r="D125" s="208"/>
      <c r="E125" s="208"/>
      <c r="F125" s="227" t="s">
        <v>419</v>
      </c>
      <c r="G125" s="208"/>
      <c r="H125" s="208" t="s">
        <v>468</v>
      </c>
      <c r="I125" s="208" t="s">
        <v>421</v>
      </c>
      <c r="J125" s="208" t="s">
        <v>469</v>
      </c>
      <c r="K125" s="249"/>
    </row>
    <row r="126" spans="2:11" ht="15" customHeight="1">
      <c r="B126" s="247"/>
      <c r="C126" s="208" t="s">
        <v>368</v>
      </c>
      <c r="D126" s="208"/>
      <c r="E126" s="208"/>
      <c r="F126" s="227" t="s">
        <v>419</v>
      </c>
      <c r="G126" s="208"/>
      <c r="H126" s="208" t="s">
        <v>470</v>
      </c>
      <c r="I126" s="208" t="s">
        <v>421</v>
      </c>
      <c r="J126" s="208" t="s">
        <v>469</v>
      </c>
      <c r="K126" s="249"/>
    </row>
    <row r="127" spans="2:11" ht="15" customHeight="1">
      <c r="B127" s="247"/>
      <c r="C127" s="208" t="s">
        <v>430</v>
      </c>
      <c r="D127" s="208"/>
      <c r="E127" s="208"/>
      <c r="F127" s="227" t="s">
        <v>425</v>
      </c>
      <c r="G127" s="208"/>
      <c r="H127" s="208" t="s">
        <v>431</v>
      </c>
      <c r="I127" s="208" t="s">
        <v>421</v>
      </c>
      <c r="J127" s="208">
        <v>15</v>
      </c>
      <c r="K127" s="249"/>
    </row>
    <row r="128" spans="2:11" ht="15" customHeight="1">
      <c r="B128" s="247"/>
      <c r="C128" s="229" t="s">
        <v>432</v>
      </c>
      <c r="D128" s="229"/>
      <c r="E128" s="229"/>
      <c r="F128" s="230" t="s">
        <v>425</v>
      </c>
      <c r="G128" s="229"/>
      <c r="H128" s="229" t="s">
        <v>433</v>
      </c>
      <c r="I128" s="229" t="s">
        <v>421</v>
      </c>
      <c r="J128" s="229">
        <v>15</v>
      </c>
      <c r="K128" s="249"/>
    </row>
    <row r="129" spans="2:11" ht="15" customHeight="1">
      <c r="B129" s="247"/>
      <c r="C129" s="229" t="s">
        <v>434</v>
      </c>
      <c r="D129" s="229"/>
      <c r="E129" s="229"/>
      <c r="F129" s="230" t="s">
        <v>425</v>
      </c>
      <c r="G129" s="229"/>
      <c r="H129" s="229" t="s">
        <v>435</v>
      </c>
      <c r="I129" s="229" t="s">
        <v>421</v>
      </c>
      <c r="J129" s="229">
        <v>20</v>
      </c>
      <c r="K129" s="249"/>
    </row>
    <row r="130" spans="2:11" ht="15" customHeight="1">
      <c r="B130" s="247"/>
      <c r="C130" s="229" t="s">
        <v>436</v>
      </c>
      <c r="D130" s="229"/>
      <c r="E130" s="229"/>
      <c r="F130" s="230" t="s">
        <v>425</v>
      </c>
      <c r="G130" s="229"/>
      <c r="H130" s="229" t="s">
        <v>437</v>
      </c>
      <c r="I130" s="229" t="s">
        <v>421</v>
      </c>
      <c r="J130" s="229">
        <v>20</v>
      </c>
      <c r="K130" s="249"/>
    </row>
    <row r="131" spans="2:11" ht="15" customHeight="1">
      <c r="B131" s="247"/>
      <c r="C131" s="208" t="s">
        <v>424</v>
      </c>
      <c r="D131" s="208"/>
      <c r="E131" s="208"/>
      <c r="F131" s="227" t="s">
        <v>425</v>
      </c>
      <c r="G131" s="208"/>
      <c r="H131" s="208" t="s">
        <v>458</v>
      </c>
      <c r="I131" s="208" t="s">
        <v>421</v>
      </c>
      <c r="J131" s="208">
        <v>50</v>
      </c>
      <c r="K131" s="249"/>
    </row>
    <row r="132" spans="2:11" ht="15" customHeight="1">
      <c r="B132" s="247"/>
      <c r="C132" s="208" t="s">
        <v>438</v>
      </c>
      <c r="D132" s="208"/>
      <c r="E132" s="208"/>
      <c r="F132" s="227" t="s">
        <v>425</v>
      </c>
      <c r="G132" s="208"/>
      <c r="H132" s="208" t="s">
        <v>458</v>
      </c>
      <c r="I132" s="208" t="s">
        <v>421</v>
      </c>
      <c r="J132" s="208">
        <v>50</v>
      </c>
      <c r="K132" s="249"/>
    </row>
    <row r="133" spans="2:11" ht="15" customHeight="1">
      <c r="B133" s="247"/>
      <c r="C133" s="208" t="s">
        <v>444</v>
      </c>
      <c r="D133" s="208"/>
      <c r="E133" s="208"/>
      <c r="F133" s="227" t="s">
        <v>425</v>
      </c>
      <c r="G133" s="208"/>
      <c r="H133" s="208" t="s">
        <v>458</v>
      </c>
      <c r="I133" s="208" t="s">
        <v>421</v>
      </c>
      <c r="J133" s="208">
        <v>50</v>
      </c>
      <c r="K133" s="249"/>
    </row>
    <row r="134" spans="2:11" ht="15" customHeight="1">
      <c r="B134" s="247"/>
      <c r="C134" s="208" t="s">
        <v>446</v>
      </c>
      <c r="D134" s="208"/>
      <c r="E134" s="208"/>
      <c r="F134" s="227" t="s">
        <v>425</v>
      </c>
      <c r="G134" s="208"/>
      <c r="H134" s="208" t="s">
        <v>458</v>
      </c>
      <c r="I134" s="208" t="s">
        <v>421</v>
      </c>
      <c r="J134" s="208">
        <v>50</v>
      </c>
      <c r="K134" s="249"/>
    </row>
    <row r="135" spans="2:11" ht="15" customHeight="1">
      <c r="B135" s="247"/>
      <c r="C135" s="208" t="s">
        <v>107</v>
      </c>
      <c r="D135" s="208"/>
      <c r="E135" s="208"/>
      <c r="F135" s="227" t="s">
        <v>425</v>
      </c>
      <c r="G135" s="208"/>
      <c r="H135" s="208" t="s">
        <v>471</v>
      </c>
      <c r="I135" s="208" t="s">
        <v>421</v>
      </c>
      <c r="J135" s="208">
        <v>255</v>
      </c>
      <c r="K135" s="249"/>
    </row>
    <row r="136" spans="2:11" ht="15" customHeight="1">
      <c r="B136" s="247"/>
      <c r="C136" s="208" t="s">
        <v>448</v>
      </c>
      <c r="D136" s="208"/>
      <c r="E136" s="208"/>
      <c r="F136" s="227" t="s">
        <v>419</v>
      </c>
      <c r="G136" s="208"/>
      <c r="H136" s="208" t="s">
        <v>472</v>
      </c>
      <c r="I136" s="208" t="s">
        <v>450</v>
      </c>
      <c r="J136" s="208"/>
      <c r="K136" s="249"/>
    </row>
    <row r="137" spans="2:11" ht="15" customHeight="1">
      <c r="B137" s="247"/>
      <c r="C137" s="208" t="s">
        <v>451</v>
      </c>
      <c r="D137" s="208"/>
      <c r="E137" s="208"/>
      <c r="F137" s="227" t="s">
        <v>419</v>
      </c>
      <c r="G137" s="208"/>
      <c r="H137" s="208" t="s">
        <v>473</v>
      </c>
      <c r="I137" s="208" t="s">
        <v>453</v>
      </c>
      <c r="J137" s="208"/>
      <c r="K137" s="249"/>
    </row>
    <row r="138" spans="2:11" ht="15" customHeight="1">
      <c r="B138" s="247"/>
      <c r="C138" s="208" t="s">
        <v>454</v>
      </c>
      <c r="D138" s="208"/>
      <c r="E138" s="208"/>
      <c r="F138" s="227" t="s">
        <v>419</v>
      </c>
      <c r="G138" s="208"/>
      <c r="H138" s="208" t="s">
        <v>454</v>
      </c>
      <c r="I138" s="208" t="s">
        <v>453</v>
      </c>
      <c r="J138" s="208"/>
      <c r="K138" s="249"/>
    </row>
    <row r="139" spans="2:11" ht="15" customHeight="1">
      <c r="B139" s="247"/>
      <c r="C139" s="208" t="s">
        <v>37</v>
      </c>
      <c r="D139" s="208"/>
      <c r="E139" s="208"/>
      <c r="F139" s="227" t="s">
        <v>419</v>
      </c>
      <c r="G139" s="208"/>
      <c r="H139" s="208" t="s">
        <v>474</v>
      </c>
      <c r="I139" s="208" t="s">
        <v>453</v>
      </c>
      <c r="J139" s="208"/>
      <c r="K139" s="249"/>
    </row>
    <row r="140" spans="2:11" ht="15" customHeight="1">
      <c r="B140" s="247"/>
      <c r="C140" s="208" t="s">
        <v>475</v>
      </c>
      <c r="D140" s="208"/>
      <c r="E140" s="208"/>
      <c r="F140" s="227" t="s">
        <v>419</v>
      </c>
      <c r="G140" s="208"/>
      <c r="H140" s="208" t="s">
        <v>476</v>
      </c>
      <c r="I140" s="208" t="s">
        <v>453</v>
      </c>
      <c r="J140" s="208"/>
      <c r="K140" s="249"/>
    </row>
    <row r="141" spans="2:11" ht="15" customHeight="1">
      <c r="B141" s="250"/>
      <c r="C141" s="251"/>
      <c r="D141" s="251"/>
      <c r="E141" s="251"/>
      <c r="F141" s="251"/>
      <c r="G141" s="251"/>
      <c r="H141" s="251"/>
      <c r="I141" s="251"/>
      <c r="J141" s="251"/>
      <c r="K141" s="252"/>
    </row>
    <row r="142" spans="2:11" ht="18.75" customHeight="1">
      <c r="B142" s="204"/>
      <c r="C142" s="204"/>
      <c r="D142" s="204"/>
      <c r="E142" s="204"/>
      <c r="F142" s="239"/>
      <c r="G142" s="204"/>
      <c r="H142" s="204"/>
      <c r="I142" s="204"/>
      <c r="J142" s="204"/>
      <c r="K142" s="204"/>
    </row>
    <row r="143" spans="2:11" ht="18.75" customHeight="1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</row>
    <row r="144" spans="2:11" ht="7.5" customHeight="1">
      <c r="B144" s="215"/>
      <c r="C144" s="216"/>
      <c r="D144" s="216"/>
      <c r="E144" s="216"/>
      <c r="F144" s="216"/>
      <c r="G144" s="216"/>
      <c r="H144" s="216"/>
      <c r="I144" s="216"/>
      <c r="J144" s="216"/>
      <c r="K144" s="217"/>
    </row>
    <row r="145" spans="2:11" ht="45" customHeight="1">
      <c r="B145" s="218"/>
      <c r="C145" s="321" t="s">
        <v>477</v>
      </c>
      <c r="D145" s="321"/>
      <c r="E145" s="321"/>
      <c r="F145" s="321"/>
      <c r="G145" s="321"/>
      <c r="H145" s="321"/>
      <c r="I145" s="321"/>
      <c r="J145" s="321"/>
      <c r="K145" s="219"/>
    </row>
    <row r="146" spans="2:11" ht="17.25" customHeight="1">
      <c r="B146" s="218"/>
      <c r="C146" s="220" t="s">
        <v>413</v>
      </c>
      <c r="D146" s="220"/>
      <c r="E146" s="220"/>
      <c r="F146" s="220" t="s">
        <v>414</v>
      </c>
      <c r="G146" s="221"/>
      <c r="H146" s="220" t="s">
        <v>102</v>
      </c>
      <c r="I146" s="220" t="s">
        <v>56</v>
      </c>
      <c r="J146" s="220" t="s">
        <v>415</v>
      </c>
      <c r="K146" s="219"/>
    </row>
    <row r="147" spans="2:11" ht="17.25" customHeight="1">
      <c r="B147" s="218"/>
      <c r="C147" s="222" t="s">
        <v>416</v>
      </c>
      <c r="D147" s="222"/>
      <c r="E147" s="222"/>
      <c r="F147" s="223" t="s">
        <v>417</v>
      </c>
      <c r="G147" s="224"/>
      <c r="H147" s="222"/>
      <c r="I147" s="222"/>
      <c r="J147" s="222" t="s">
        <v>418</v>
      </c>
      <c r="K147" s="219"/>
    </row>
    <row r="148" spans="2:11" ht="5.25" customHeight="1">
      <c r="B148" s="228"/>
      <c r="C148" s="225"/>
      <c r="D148" s="225"/>
      <c r="E148" s="225"/>
      <c r="F148" s="225"/>
      <c r="G148" s="226"/>
      <c r="H148" s="225"/>
      <c r="I148" s="225"/>
      <c r="J148" s="225"/>
      <c r="K148" s="249"/>
    </row>
    <row r="149" spans="2:11" ht="15" customHeight="1">
      <c r="B149" s="228"/>
      <c r="C149" s="253" t="s">
        <v>422</v>
      </c>
      <c r="D149" s="208"/>
      <c r="E149" s="208"/>
      <c r="F149" s="254" t="s">
        <v>419</v>
      </c>
      <c r="G149" s="208"/>
      <c r="H149" s="253" t="s">
        <v>458</v>
      </c>
      <c r="I149" s="253" t="s">
        <v>421</v>
      </c>
      <c r="J149" s="253">
        <v>120</v>
      </c>
      <c r="K149" s="249"/>
    </row>
    <row r="150" spans="2:11" ht="15" customHeight="1">
      <c r="B150" s="228"/>
      <c r="C150" s="253" t="s">
        <v>467</v>
      </c>
      <c r="D150" s="208"/>
      <c r="E150" s="208"/>
      <c r="F150" s="254" t="s">
        <v>419</v>
      </c>
      <c r="G150" s="208"/>
      <c r="H150" s="253" t="s">
        <v>478</v>
      </c>
      <c r="I150" s="253" t="s">
        <v>421</v>
      </c>
      <c r="J150" s="253" t="s">
        <v>469</v>
      </c>
      <c r="K150" s="249"/>
    </row>
    <row r="151" spans="2:11" ht="15" customHeight="1">
      <c r="B151" s="228"/>
      <c r="C151" s="253" t="s">
        <v>368</v>
      </c>
      <c r="D151" s="208"/>
      <c r="E151" s="208"/>
      <c r="F151" s="254" t="s">
        <v>419</v>
      </c>
      <c r="G151" s="208"/>
      <c r="H151" s="253" t="s">
        <v>479</v>
      </c>
      <c r="I151" s="253" t="s">
        <v>421</v>
      </c>
      <c r="J151" s="253" t="s">
        <v>469</v>
      </c>
      <c r="K151" s="249"/>
    </row>
    <row r="152" spans="2:11" ht="15" customHeight="1">
      <c r="B152" s="228"/>
      <c r="C152" s="253" t="s">
        <v>424</v>
      </c>
      <c r="D152" s="208"/>
      <c r="E152" s="208"/>
      <c r="F152" s="254" t="s">
        <v>425</v>
      </c>
      <c r="G152" s="208"/>
      <c r="H152" s="253" t="s">
        <v>458</v>
      </c>
      <c r="I152" s="253" t="s">
        <v>421</v>
      </c>
      <c r="J152" s="253">
        <v>50</v>
      </c>
      <c r="K152" s="249"/>
    </row>
    <row r="153" spans="2:11" ht="15" customHeight="1">
      <c r="B153" s="228"/>
      <c r="C153" s="253" t="s">
        <v>427</v>
      </c>
      <c r="D153" s="208"/>
      <c r="E153" s="208"/>
      <c r="F153" s="254" t="s">
        <v>419</v>
      </c>
      <c r="G153" s="208"/>
      <c r="H153" s="253" t="s">
        <v>458</v>
      </c>
      <c r="I153" s="253" t="s">
        <v>429</v>
      </c>
      <c r="J153" s="253"/>
      <c r="K153" s="249"/>
    </row>
    <row r="154" spans="2:11" ht="15" customHeight="1">
      <c r="B154" s="228"/>
      <c r="C154" s="253" t="s">
        <v>438</v>
      </c>
      <c r="D154" s="208"/>
      <c r="E154" s="208"/>
      <c r="F154" s="254" t="s">
        <v>425</v>
      </c>
      <c r="G154" s="208"/>
      <c r="H154" s="253" t="s">
        <v>458</v>
      </c>
      <c r="I154" s="253" t="s">
        <v>421</v>
      </c>
      <c r="J154" s="253">
        <v>50</v>
      </c>
      <c r="K154" s="249"/>
    </row>
    <row r="155" spans="2:11" ht="15" customHeight="1">
      <c r="B155" s="228"/>
      <c r="C155" s="253" t="s">
        <v>446</v>
      </c>
      <c r="D155" s="208"/>
      <c r="E155" s="208"/>
      <c r="F155" s="254" t="s">
        <v>425</v>
      </c>
      <c r="G155" s="208"/>
      <c r="H155" s="253" t="s">
        <v>458</v>
      </c>
      <c r="I155" s="253" t="s">
        <v>421</v>
      </c>
      <c r="J155" s="253">
        <v>50</v>
      </c>
      <c r="K155" s="249"/>
    </row>
    <row r="156" spans="2:11" ht="15" customHeight="1">
      <c r="B156" s="228"/>
      <c r="C156" s="253" t="s">
        <v>444</v>
      </c>
      <c r="D156" s="208"/>
      <c r="E156" s="208"/>
      <c r="F156" s="254" t="s">
        <v>425</v>
      </c>
      <c r="G156" s="208"/>
      <c r="H156" s="253" t="s">
        <v>458</v>
      </c>
      <c r="I156" s="253" t="s">
        <v>421</v>
      </c>
      <c r="J156" s="253">
        <v>50</v>
      </c>
      <c r="K156" s="249"/>
    </row>
    <row r="157" spans="2:11" ht="15" customHeight="1">
      <c r="B157" s="228"/>
      <c r="C157" s="253" t="s">
        <v>85</v>
      </c>
      <c r="D157" s="208"/>
      <c r="E157" s="208"/>
      <c r="F157" s="254" t="s">
        <v>419</v>
      </c>
      <c r="G157" s="208"/>
      <c r="H157" s="253" t="s">
        <v>480</v>
      </c>
      <c r="I157" s="253" t="s">
        <v>421</v>
      </c>
      <c r="J157" s="253" t="s">
        <v>481</v>
      </c>
      <c r="K157" s="249"/>
    </row>
    <row r="158" spans="2:11" ht="15" customHeight="1">
      <c r="B158" s="228"/>
      <c r="C158" s="253" t="s">
        <v>482</v>
      </c>
      <c r="D158" s="208"/>
      <c r="E158" s="208"/>
      <c r="F158" s="254" t="s">
        <v>419</v>
      </c>
      <c r="G158" s="208"/>
      <c r="H158" s="253" t="s">
        <v>483</v>
      </c>
      <c r="I158" s="253" t="s">
        <v>453</v>
      </c>
      <c r="J158" s="253"/>
      <c r="K158" s="249"/>
    </row>
    <row r="159" spans="2:11" ht="15" customHeight="1">
      <c r="B159" s="255"/>
      <c r="C159" s="237"/>
      <c r="D159" s="237"/>
      <c r="E159" s="237"/>
      <c r="F159" s="237"/>
      <c r="G159" s="237"/>
      <c r="H159" s="237"/>
      <c r="I159" s="237"/>
      <c r="J159" s="237"/>
      <c r="K159" s="256"/>
    </row>
    <row r="160" spans="2:11" ht="18.75" customHeight="1">
      <c r="B160" s="204"/>
      <c r="C160" s="208"/>
      <c r="D160" s="208"/>
      <c r="E160" s="208"/>
      <c r="F160" s="227"/>
      <c r="G160" s="208"/>
      <c r="H160" s="208"/>
      <c r="I160" s="208"/>
      <c r="J160" s="208"/>
      <c r="K160" s="204"/>
    </row>
    <row r="161" spans="2:11" ht="18.75" customHeight="1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</row>
    <row r="162" spans="2:11" ht="7.5" customHeight="1">
      <c r="B162" s="195"/>
      <c r="C162" s="196"/>
      <c r="D162" s="196"/>
      <c r="E162" s="196"/>
      <c r="F162" s="196"/>
      <c r="G162" s="196"/>
      <c r="H162" s="196"/>
      <c r="I162" s="196"/>
      <c r="J162" s="196"/>
      <c r="K162" s="197"/>
    </row>
    <row r="163" spans="2:11" ht="45" customHeight="1">
      <c r="B163" s="198"/>
      <c r="C163" s="317" t="s">
        <v>484</v>
      </c>
      <c r="D163" s="317"/>
      <c r="E163" s="317"/>
      <c r="F163" s="317"/>
      <c r="G163" s="317"/>
      <c r="H163" s="317"/>
      <c r="I163" s="317"/>
      <c r="J163" s="317"/>
      <c r="K163" s="199"/>
    </row>
    <row r="164" spans="2:11" ht="17.25" customHeight="1">
      <c r="B164" s="198"/>
      <c r="C164" s="220" t="s">
        <v>413</v>
      </c>
      <c r="D164" s="220"/>
      <c r="E164" s="220"/>
      <c r="F164" s="220" t="s">
        <v>414</v>
      </c>
      <c r="G164" s="257"/>
      <c r="H164" s="258" t="s">
        <v>102</v>
      </c>
      <c r="I164" s="258" t="s">
        <v>56</v>
      </c>
      <c r="J164" s="220" t="s">
        <v>415</v>
      </c>
      <c r="K164" s="199"/>
    </row>
    <row r="165" spans="2:11" ht="17.25" customHeight="1">
      <c r="B165" s="201"/>
      <c r="C165" s="222" t="s">
        <v>416</v>
      </c>
      <c r="D165" s="222"/>
      <c r="E165" s="222"/>
      <c r="F165" s="223" t="s">
        <v>417</v>
      </c>
      <c r="G165" s="259"/>
      <c r="H165" s="260"/>
      <c r="I165" s="260"/>
      <c r="J165" s="222" t="s">
        <v>418</v>
      </c>
      <c r="K165" s="202"/>
    </row>
    <row r="166" spans="2:11" ht="5.25" customHeight="1">
      <c r="B166" s="228"/>
      <c r="C166" s="225"/>
      <c r="D166" s="225"/>
      <c r="E166" s="225"/>
      <c r="F166" s="225"/>
      <c r="G166" s="226"/>
      <c r="H166" s="225"/>
      <c r="I166" s="225"/>
      <c r="J166" s="225"/>
      <c r="K166" s="249"/>
    </row>
    <row r="167" spans="2:11" ht="15" customHeight="1">
      <c r="B167" s="228"/>
      <c r="C167" s="208" t="s">
        <v>422</v>
      </c>
      <c r="D167" s="208"/>
      <c r="E167" s="208"/>
      <c r="F167" s="227" t="s">
        <v>419</v>
      </c>
      <c r="G167" s="208"/>
      <c r="H167" s="208" t="s">
        <v>458</v>
      </c>
      <c r="I167" s="208" t="s">
        <v>421</v>
      </c>
      <c r="J167" s="208">
        <v>120</v>
      </c>
      <c r="K167" s="249"/>
    </row>
    <row r="168" spans="2:11" ht="15" customHeight="1">
      <c r="B168" s="228"/>
      <c r="C168" s="208" t="s">
        <v>467</v>
      </c>
      <c r="D168" s="208"/>
      <c r="E168" s="208"/>
      <c r="F168" s="227" t="s">
        <v>419</v>
      </c>
      <c r="G168" s="208"/>
      <c r="H168" s="208" t="s">
        <v>468</v>
      </c>
      <c r="I168" s="208" t="s">
        <v>421</v>
      </c>
      <c r="J168" s="208" t="s">
        <v>469</v>
      </c>
      <c r="K168" s="249"/>
    </row>
    <row r="169" spans="2:11" ht="15" customHeight="1">
      <c r="B169" s="228"/>
      <c r="C169" s="208" t="s">
        <v>368</v>
      </c>
      <c r="D169" s="208"/>
      <c r="E169" s="208"/>
      <c r="F169" s="227" t="s">
        <v>419</v>
      </c>
      <c r="G169" s="208"/>
      <c r="H169" s="208" t="s">
        <v>485</v>
      </c>
      <c r="I169" s="208" t="s">
        <v>421</v>
      </c>
      <c r="J169" s="208" t="s">
        <v>469</v>
      </c>
      <c r="K169" s="249"/>
    </row>
    <row r="170" spans="2:11" ht="15" customHeight="1">
      <c r="B170" s="228"/>
      <c r="C170" s="208" t="s">
        <v>424</v>
      </c>
      <c r="D170" s="208"/>
      <c r="E170" s="208"/>
      <c r="F170" s="227" t="s">
        <v>425</v>
      </c>
      <c r="G170" s="208"/>
      <c r="H170" s="208" t="s">
        <v>485</v>
      </c>
      <c r="I170" s="208" t="s">
        <v>421</v>
      </c>
      <c r="J170" s="208">
        <v>50</v>
      </c>
      <c r="K170" s="249"/>
    </row>
    <row r="171" spans="2:11" ht="15" customHeight="1">
      <c r="B171" s="228"/>
      <c r="C171" s="208" t="s">
        <v>427</v>
      </c>
      <c r="D171" s="208"/>
      <c r="E171" s="208"/>
      <c r="F171" s="227" t="s">
        <v>419</v>
      </c>
      <c r="G171" s="208"/>
      <c r="H171" s="208" t="s">
        <v>485</v>
      </c>
      <c r="I171" s="208" t="s">
        <v>429</v>
      </c>
      <c r="J171" s="208"/>
      <c r="K171" s="249"/>
    </row>
    <row r="172" spans="2:11" ht="15" customHeight="1">
      <c r="B172" s="228"/>
      <c r="C172" s="208" t="s">
        <v>438</v>
      </c>
      <c r="D172" s="208"/>
      <c r="E172" s="208"/>
      <c r="F172" s="227" t="s">
        <v>425</v>
      </c>
      <c r="G172" s="208"/>
      <c r="H172" s="208" t="s">
        <v>485</v>
      </c>
      <c r="I172" s="208" t="s">
        <v>421</v>
      </c>
      <c r="J172" s="208">
        <v>50</v>
      </c>
      <c r="K172" s="249"/>
    </row>
    <row r="173" spans="2:11" ht="15" customHeight="1">
      <c r="B173" s="228"/>
      <c r="C173" s="208" t="s">
        <v>446</v>
      </c>
      <c r="D173" s="208"/>
      <c r="E173" s="208"/>
      <c r="F173" s="227" t="s">
        <v>425</v>
      </c>
      <c r="G173" s="208"/>
      <c r="H173" s="208" t="s">
        <v>485</v>
      </c>
      <c r="I173" s="208" t="s">
        <v>421</v>
      </c>
      <c r="J173" s="208">
        <v>50</v>
      </c>
      <c r="K173" s="249"/>
    </row>
    <row r="174" spans="2:11" ht="15" customHeight="1">
      <c r="B174" s="228"/>
      <c r="C174" s="208" t="s">
        <v>444</v>
      </c>
      <c r="D174" s="208"/>
      <c r="E174" s="208"/>
      <c r="F174" s="227" t="s">
        <v>425</v>
      </c>
      <c r="G174" s="208"/>
      <c r="H174" s="208" t="s">
        <v>485</v>
      </c>
      <c r="I174" s="208" t="s">
        <v>421</v>
      </c>
      <c r="J174" s="208">
        <v>50</v>
      </c>
      <c r="K174" s="249"/>
    </row>
    <row r="175" spans="2:11" ht="15" customHeight="1">
      <c r="B175" s="228"/>
      <c r="C175" s="208" t="s">
        <v>101</v>
      </c>
      <c r="D175" s="208"/>
      <c r="E175" s="208"/>
      <c r="F175" s="227" t="s">
        <v>419</v>
      </c>
      <c r="G175" s="208"/>
      <c r="H175" s="208" t="s">
        <v>486</v>
      </c>
      <c r="I175" s="208" t="s">
        <v>487</v>
      </c>
      <c r="J175" s="208"/>
      <c r="K175" s="249"/>
    </row>
    <row r="176" spans="2:11" ht="15" customHeight="1">
      <c r="B176" s="228"/>
      <c r="C176" s="208" t="s">
        <v>56</v>
      </c>
      <c r="D176" s="208"/>
      <c r="E176" s="208"/>
      <c r="F176" s="227" t="s">
        <v>419</v>
      </c>
      <c r="G176" s="208"/>
      <c r="H176" s="208" t="s">
        <v>488</v>
      </c>
      <c r="I176" s="208" t="s">
        <v>489</v>
      </c>
      <c r="J176" s="208">
        <v>1</v>
      </c>
      <c r="K176" s="249"/>
    </row>
    <row r="177" spans="2:11" ht="15" customHeight="1">
      <c r="B177" s="228"/>
      <c r="C177" s="208" t="s">
        <v>52</v>
      </c>
      <c r="D177" s="208"/>
      <c r="E177" s="208"/>
      <c r="F177" s="227" t="s">
        <v>419</v>
      </c>
      <c r="G177" s="208"/>
      <c r="H177" s="208" t="s">
        <v>490</v>
      </c>
      <c r="I177" s="208" t="s">
        <v>421</v>
      </c>
      <c r="J177" s="208">
        <v>20</v>
      </c>
      <c r="K177" s="249"/>
    </row>
    <row r="178" spans="2:11" ht="15" customHeight="1">
      <c r="B178" s="228"/>
      <c r="C178" s="208" t="s">
        <v>102</v>
      </c>
      <c r="D178" s="208"/>
      <c r="E178" s="208"/>
      <c r="F178" s="227" t="s">
        <v>419</v>
      </c>
      <c r="G178" s="208"/>
      <c r="H178" s="208" t="s">
        <v>491</v>
      </c>
      <c r="I178" s="208" t="s">
        <v>421</v>
      </c>
      <c r="J178" s="208">
        <v>255</v>
      </c>
      <c r="K178" s="249"/>
    </row>
    <row r="179" spans="2:11" ht="15" customHeight="1">
      <c r="B179" s="228"/>
      <c r="C179" s="208" t="s">
        <v>103</v>
      </c>
      <c r="D179" s="208"/>
      <c r="E179" s="208"/>
      <c r="F179" s="227" t="s">
        <v>419</v>
      </c>
      <c r="G179" s="208"/>
      <c r="H179" s="208" t="s">
        <v>384</v>
      </c>
      <c r="I179" s="208" t="s">
        <v>421</v>
      </c>
      <c r="J179" s="208">
        <v>10</v>
      </c>
      <c r="K179" s="249"/>
    </row>
    <row r="180" spans="2:11" ht="15" customHeight="1">
      <c r="B180" s="228"/>
      <c r="C180" s="208" t="s">
        <v>104</v>
      </c>
      <c r="D180" s="208"/>
      <c r="E180" s="208"/>
      <c r="F180" s="227" t="s">
        <v>419</v>
      </c>
      <c r="G180" s="208"/>
      <c r="H180" s="208" t="s">
        <v>492</v>
      </c>
      <c r="I180" s="208" t="s">
        <v>453</v>
      </c>
      <c r="J180" s="208"/>
      <c r="K180" s="249"/>
    </row>
    <row r="181" spans="2:11" ht="15" customHeight="1">
      <c r="B181" s="228"/>
      <c r="C181" s="208" t="s">
        <v>493</v>
      </c>
      <c r="D181" s="208"/>
      <c r="E181" s="208"/>
      <c r="F181" s="227" t="s">
        <v>419</v>
      </c>
      <c r="G181" s="208"/>
      <c r="H181" s="208" t="s">
        <v>494</v>
      </c>
      <c r="I181" s="208" t="s">
        <v>453</v>
      </c>
      <c r="J181" s="208"/>
      <c r="K181" s="249"/>
    </row>
    <row r="182" spans="2:11" ht="15" customHeight="1">
      <c r="B182" s="228"/>
      <c r="C182" s="208" t="s">
        <v>482</v>
      </c>
      <c r="D182" s="208"/>
      <c r="E182" s="208"/>
      <c r="F182" s="227" t="s">
        <v>419</v>
      </c>
      <c r="G182" s="208"/>
      <c r="H182" s="208" t="s">
        <v>495</v>
      </c>
      <c r="I182" s="208" t="s">
        <v>453</v>
      </c>
      <c r="J182" s="208"/>
      <c r="K182" s="249"/>
    </row>
    <row r="183" spans="2:11" ht="15" customHeight="1">
      <c r="B183" s="228"/>
      <c r="C183" s="208" t="s">
        <v>106</v>
      </c>
      <c r="D183" s="208"/>
      <c r="E183" s="208"/>
      <c r="F183" s="227" t="s">
        <v>425</v>
      </c>
      <c r="G183" s="208"/>
      <c r="H183" s="208" t="s">
        <v>496</v>
      </c>
      <c r="I183" s="208" t="s">
        <v>421</v>
      </c>
      <c r="J183" s="208">
        <v>50</v>
      </c>
      <c r="K183" s="249"/>
    </row>
    <row r="184" spans="2:11" ht="15" customHeight="1">
      <c r="B184" s="228"/>
      <c r="C184" s="208" t="s">
        <v>497</v>
      </c>
      <c r="D184" s="208"/>
      <c r="E184" s="208"/>
      <c r="F184" s="227" t="s">
        <v>425</v>
      </c>
      <c r="G184" s="208"/>
      <c r="H184" s="208" t="s">
        <v>498</v>
      </c>
      <c r="I184" s="208" t="s">
        <v>499</v>
      </c>
      <c r="J184" s="208"/>
      <c r="K184" s="249"/>
    </row>
    <row r="185" spans="2:11" ht="15" customHeight="1">
      <c r="B185" s="228"/>
      <c r="C185" s="208" t="s">
        <v>500</v>
      </c>
      <c r="D185" s="208"/>
      <c r="E185" s="208"/>
      <c r="F185" s="227" t="s">
        <v>425</v>
      </c>
      <c r="G185" s="208"/>
      <c r="H185" s="208" t="s">
        <v>501</v>
      </c>
      <c r="I185" s="208" t="s">
        <v>499</v>
      </c>
      <c r="J185" s="208"/>
      <c r="K185" s="249"/>
    </row>
    <row r="186" spans="2:11" ht="15" customHeight="1">
      <c r="B186" s="228"/>
      <c r="C186" s="208" t="s">
        <v>502</v>
      </c>
      <c r="D186" s="208"/>
      <c r="E186" s="208"/>
      <c r="F186" s="227" t="s">
        <v>425</v>
      </c>
      <c r="G186" s="208"/>
      <c r="H186" s="208" t="s">
        <v>503</v>
      </c>
      <c r="I186" s="208" t="s">
        <v>499</v>
      </c>
      <c r="J186" s="208"/>
      <c r="K186" s="249"/>
    </row>
    <row r="187" spans="2:11" ht="15" customHeight="1">
      <c r="B187" s="228"/>
      <c r="C187" s="261" t="s">
        <v>504</v>
      </c>
      <c r="D187" s="208"/>
      <c r="E187" s="208"/>
      <c r="F187" s="227" t="s">
        <v>425</v>
      </c>
      <c r="G187" s="208"/>
      <c r="H187" s="208" t="s">
        <v>505</v>
      </c>
      <c r="I187" s="208" t="s">
        <v>506</v>
      </c>
      <c r="J187" s="262" t="s">
        <v>507</v>
      </c>
      <c r="K187" s="249"/>
    </row>
    <row r="188" spans="2:11" ht="15" customHeight="1">
      <c r="B188" s="255"/>
      <c r="C188" s="263"/>
      <c r="D188" s="237"/>
      <c r="E188" s="237"/>
      <c r="F188" s="237"/>
      <c r="G188" s="237"/>
      <c r="H188" s="237"/>
      <c r="I188" s="237"/>
      <c r="J188" s="237"/>
      <c r="K188" s="256"/>
    </row>
    <row r="189" spans="2:11" ht="18.75" customHeight="1">
      <c r="B189" s="264"/>
      <c r="C189" s="265"/>
      <c r="D189" s="265"/>
      <c r="E189" s="265"/>
      <c r="F189" s="266"/>
      <c r="G189" s="208"/>
      <c r="H189" s="208"/>
      <c r="I189" s="208"/>
      <c r="J189" s="208"/>
      <c r="K189" s="204"/>
    </row>
    <row r="190" spans="2:11" ht="18.75" customHeight="1">
      <c r="B190" s="204"/>
      <c r="C190" s="208"/>
      <c r="D190" s="208"/>
      <c r="E190" s="208"/>
      <c r="F190" s="227"/>
      <c r="G190" s="208"/>
      <c r="H190" s="208"/>
      <c r="I190" s="208"/>
      <c r="J190" s="208"/>
      <c r="K190" s="204"/>
    </row>
    <row r="191" spans="2:11" ht="18.75" customHeight="1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</row>
    <row r="192" spans="2:11">
      <c r="B192" s="195"/>
      <c r="C192" s="196"/>
      <c r="D192" s="196"/>
      <c r="E192" s="196"/>
      <c r="F192" s="196"/>
      <c r="G192" s="196"/>
      <c r="H192" s="196"/>
      <c r="I192" s="196"/>
      <c r="J192" s="196"/>
      <c r="K192" s="197"/>
    </row>
    <row r="193" spans="2:11" ht="21">
      <c r="B193" s="198"/>
      <c r="C193" s="317" t="s">
        <v>508</v>
      </c>
      <c r="D193" s="317"/>
      <c r="E193" s="317"/>
      <c r="F193" s="317"/>
      <c r="G193" s="317"/>
      <c r="H193" s="317"/>
      <c r="I193" s="317"/>
      <c r="J193" s="317"/>
      <c r="K193" s="199"/>
    </row>
    <row r="194" spans="2:11" ht="25.5" customHeight="1">
      <c r="B194" s="198"/>
      <c r="C194" s="267" t="s">
        <v>509</v>
      </c>
      <c r="D194" s="267"/>
      <c r="E194" s="267"/>
      <c r="F194" s="267" t="s">
        <v>510</v>
      </c>
      <c r="G194" s="268"/>
      <c r="H194" s="323" t="s">
        <v>511</v>
      </c>
      <c r="I194" s="323"/>
      <c r="J194" s="323"/>
      <c r="K194" s="199"/>
    </row>
    <row r="195" spans="2:11" ht="5.25" customHeight="1">
      <c r="B195" s="228"/>
      <c r="C195" s="225"/>
      <c r="D195" s="225"/>
      <c r="E195" s="225"/>
      <c r="F195" s="225"/>
      <c r="G195" s="208"/>
      <c r="H195" s="225"/>
      <c r="I195" s="225"/>
      <c r="J195" s="225"/>
      <c r="K195" s="249"/>
    </row>
    <row r="196" spans="2:11" ht="15" customHeight="1">
      <c r="B196" s="228"/>
      <c r="C196" s="208" t="s">
        <v>512</v>
      </c>
      <c r="D196" s="208"/>
      <c r="E196" s="208"/>
      <c r="F196" s="227" t="s">
        <v>42</v>
      </c>
      <c r="G196" s="208"/>
      <c r="H196" s="324" t="s">
        <v>513</v>
      </c>
      <c r="I196" s="324"/>
      <c r="J196" s="324"/>
      <c r="K196" s="249"/>
    </row>
    <row r="197" spans="2:11" ht="15" customHeight="1">
      <c r="B197" s="228"/>
      <c r="C197" s="234"/>
      <c r="D197" s="208"/>
      <c r="E197" s="208"/>
      <c r="F197" s="227" t="s">
        <v>43</v>
      </c>
      <c r="G197" s="208"/>
      <c r="H197" s="324" t="s">
        <v>514</v>
      </c>
      <c r="I197" s="324"/>
      <c r="J197" s="324"/>
      <c r="K197" s="249"/>
    </row>
    <row r="198" spans="2:11" ht="15" customHeight="1">
      <c r="B198" s="228"/>
      <c r="C198" s="234"/>
      <c r="D198" s="208"/>
      <c r="E198" s="208"/>
      <c r="F198" s="227" t="s">
        <v>46</v>
      </c>
      <c r="G198" s="208"/>
      <c r="H198" s="324" t="s">
        <v>515</v>
      </c>
      <c r="I198" s="324"/>
      <c r="J198" s="324"/>
      <c r="K198" s="249"/>
    </row>
    <row r="199" spans="2:11" ht="15" customHeight="1">
      <c r="B199" s="228"/>
      <c r="C199" s="208"/>
      <c r="D199" s="208"/>
      <c r="E199" s="208"/>
      <c r="F199" s="227" t="s">
        <v>44</v>
      </c>
      <c r="G199" s="208"/>
      <c r="H199" s="324" t="s">
        <v>516</v>
      </c>
      <c r="I199" s="324"/>
      <c r="J199" s="324"/>
      <c r="K199" s="249"/>
    </row>
    <row r="200" spans="2:11" ht="15" customHeight="1">
      <c r="B200" s="228"/>
      <c r="C200" s="208"/>
      <c r="D200" s="208"/>
      <c r="E200" s="208"/>
      <c r="F200" s="227" t="s">
        <v>45</v>
      </c>
      <c r="G200" s="208"/>
      <c r="H200" s="324" t="s">
        <v>517</v>
      </c>
      <c r="I200" s="324"/>
      <c r="J200" s="324"/>
      <c r="K200" s="249"/>
    </row>
    <row r="201" spans="2:11" ht="15" customHeight="1">
      <c r="B201" s="228"/>
      <c r="C201" s="208"/>
      <c r="D201" s="208"/>
      <c r="E201" s="208"/>
      <c r="F201" s="227"/>
      <c r="G201" s="208"/>
      <c r="H201" s="208"/>
      <c r="I201" s="208"/>
      <c r="J201" s="208"/>
      <c r="K201" s="249"/>
    </row>
    <row r="202" spans="2:11" ht="15" customHeight="1">
      <c r="B202" s="228"/>
      <c r="C202" s="208" t="s">
        <v>465</v>
      </c>
      <c r="D202" s="208"/>
      <c r="E202" s="208"/>
      <c r="F202" s="227" t="s">
        <v>77</v>
      </c>
      <c r="G202" s="208"/>
      <c r="H202" s="324" t="s">
        <v>518</v>
      </c>
      <c r="I202" s="324"/>
      <c r="J202" s="324"/>
      <c r="K202" s="249"/>
    </row>
    <row r="203" spans="2:11" ht="15" customHeight="1">
      <c r="B203" s="228"/>
      <c r="C203" s="234"/>
      <c r="D203" s="208"/>
      <c r="E203" s="208"/>
      <c r="F203" s="227" t="s">
        <v>362</v>
      </c>
      <c r="G203" s="208"/>
      <c r="H203" s="324" t="s">
        <v>363</v>
      </c>
      <c r="I203" s="324"/>
      <c r="J203" s="324"/>
      <c r="K203" s="249"/>
    </row>
    <row r="204" spans="2:11" ht="15" customHeight="1">
      <c r="B204" s="228"/>
      <c r="C204" s="208"/>
      <c r="D204" s="208"/>
      <c r="E204" s="208"/>
      <c r="F204" s="227" t="s">
        <v>360</v>
      </c>
      <c r="G204" s="208"/>
      <c r="H204" s="324" t="s">
        <v>519</v>
      </c>
      <c r="I204" s="324"/>
      <c r="J204" s="324"/>
      <c r="K204" s="249"/>
    </row>
    <row r="205" spans="2:11" ht="15" customHeight="1">
      <c r="B205" s="269"/>
      <c r="C205" s="234"/>
      <c r="D205" s="234"/>
      <c r="E205" s="234"/>
      <c r="F205" s="227" t="s">
        <v>364</v>
      </c>
      <c r="G205" s="213"/>
      <c r="H205" s="322" t="s">
        <v>365</v>
      </c>
      <c r="I205" s="322"/>
      <c r="J205" s="322"/>
      <c r="K205" s="270"/>
    </row>
    <row r="206" spans="2:11" ht="15" customHeight="1">
      <c r="B206" s="269"/>
      <c r="C206" s="234"/>
      <c r="D206" s="234"/>
      <c r="E206" s="234"/>
      <c r="F206" s="227" t="s">
        <v>366</v>
      </c>
      <c r="G206" s="213"/>
      <c r="H206" s="322" t="s">
        <v>337</v>
      </c>
      <c r="I206" s="322"/>
      <c r="J206" s="322"/>
      <c r="K206" s="270"/>
    </row>
    <row r="207" spans="2:11" ht="15" customHeight="1">
      <c r="B207" s="269"/>
      <c r="C207" s="234"/>
      <c r="D207" s="234"/>
      <c r="E207" s="234"/>
      <c r="F207" s="271"/>
      <c r="G207" s="213"/>
      <c r="H207" s="272"/>
      <c r="I207" s="272"/>
      <c r="J207" s="272"/>
      <c r="K207" s="270"/>
    </row>
    <row r="208" spans="2:11" ht="15" customHeight="1">
      <c r="B208" s="269"/>
      <c r="C208" s="208" t="s">
        <v>489</v>
      </c>
      <c r="D208" s="234"/>
      <c r="E208" s="234"/>
      <c r="F208" s="227">
        <v>1</v>
      </c>
      <c r="G208" s="213"/>
      <c r="H208" s="322" t="s">
        <v>520</v>
      </c>
      <c r="I208" s="322"/>
      <c r="J208" s="322"/>
      <c r="K208" s="270"/>
    </row>
    <row r="209" spans="2:11" ht="15" customHeight="1">
      <c r="B209" s="269"/>
      <c r="C209" s="234"/>
      <c r="D209" s="234"/>
      <c r="E209" s="234"/>
      <c r="F209" s="227">
        <v>2</v>
      </c>
      <c r="G209" s="213"/>
      <c r="H209" s="322" t="s">
        <v>521</v>
      </c>
      <c r="I209" s="322"/>
      <c r="J209" s="322"/>
      <c r="K209" s="270"/>
    </row>
    <row r="210" spans="2:11" ht="15" customHeight="1">
      <c r="B210" s="269"/>
      <c r="C210" s="234"/>
      <c r="D210" s="234"/>
      <c r="E210" s="234"/>
      <c r="F210" s="227">
        <v>3</v>
      </c>
      <c r="G210" s="213"/>
      <c r="H210" s="322" t="s">
        <v>522</v>
      </c>
      <c r="I210" s="322"/>
      <c r="J210" s="322"/>
      <c r="K210" s="270"/>
    </row>
    <row r="211" spans="2:11" ht="15" customHeight="1">
      <c r="B211" s="269"/>
      <c r="C211" s="234"/>
      <c r="D211" s="234"/>
      <c r="E211" s="234"/>
      <c r="F211" s="227">
        <v>4</v>
      </c>
      <c r="G211" s="213"/>
      <c r="H211" s="322" t="s">
        <v>523</v>
      </c>
      <c r="I211" s="322"/>
      <c r="J211" s="322"/>
      <c r="K211" s="270"/>
    </row>
    <row r="212" spans="2:11" ht="12.75" customHeight="1">
      <c r="B212" s="273"/>
      <c r="C212" s="274"/>
      <c r="D212" s="274"/>
      <c r="E212" s="274"/>
      <c r="F212" s="274"/>
      <c r="G212" s="274"/>
      <c r="H212" s="274"/>
      <c r="I212" s="274"/>
      <c r="J212" s="274"/>
      <c r="K212" s="275"/>
    </row>
  </sheetData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58F8E526-9816-4CB4-B6D9-80D96C1FC7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KOM - Oprava komunikace k...</vt:lpstr>
      <vt:lpstr>Pokyny pro vyplnění</vt:lpstr>
      <vt:lpstr>'KOM - Oprava komunikace k...'!Názvy_tisku</vt:lpstr>
      <vt:lpstr>'Rekapitulace stavby'!Názvy_tisku</vt:lpstr>
      <vt:lpstr>'KOM - Oprava komunikace k...'!Oblast_tisku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Žiláková</dc:creator>
  <cp:lastModifiedBy>STAROSTA</cp:lastModifiedBy>
  <dcterms:created xsi:type="dcterms:W3CDTF">2017-05-11T08:48:28Z</dcterms:created>
  <dcterms:modified xsi:type="dcterms:W3CDTF">2017-06-14T09:19:42Z</dcterms:modified>
</cp:coreProperties>
</file>